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js\Desktop\"/>
    </mc:Choice>
  </mc:AlternateContent>
  <xr:revisionPtr revIDLastSave="0" documentId="13_ncr:1_{E831E83D-FF3D-40E7-9001-38F9261F9D7F}" xr6:coauthVersionLast="47" xr6:coauthVersionMax="47" xr10:uidLastSave="{00000000-0000-0000-0000-000000000000}"/>
  <bookViews>
    <workbookView xWindow="1095" yWindow="585" windowWidth="25800" windowHeight="14850" xr2:uid="{F1C5AFAE-7E0F-418F-A6E5-471817170AEB}"/>
  </bookViews>
  <sheets>
    <sheet name="유럽 (2)" sheetId="1" r:id="rId1"/>
  </sheets>
  <definedNames>
    <definedName name="_xlnm.Print_Area" localSheetId="0">'유럽 (2)'!$A$1:$N$104</definedName>
    <definedName name="Z_0061012F_1845_457F_8FD7_74C61825CE64_.wvu.PrintArea" localSheetId="0" hidden="1">'유럽 (2)'!$A$1:$O$104</definedName>
    <definedName name="Z_0B0C94A0_DFAE_49DA_B8E6_3BC1F6F78A78_.wvu.PrintArea" localSheetId="0" hidden="1">'유럽 (2)'!$A$1:$O$104</definedName>
    <definedName name="Z_785CF207_9FEF_4E69_9532_8BAC79912A84_.wvu.PrintArea" localSheetId="0" hidden="1">'유럽 (2)'!$A$1:$O$104</definedName>
    <definedName name="Z_785CF207_9FEF_4E69_9532_8BAC79912A84_.wvu.Rows" localSheetId="0" hidden="1">'유럽 (2)'!#REF!,'유럽 (2)'!#REF!</definedName>
    <definedName name="Z_837621DF_E800_4E9B_A35D_54E5C2CA8C2E_.wvu.PrintArea" localSheetId="0" hidden="1">'유럽 (2)'!$A$1:$O$104</definedName>
    <definedName name="Z_837621DF_E800_4E9B_A35D_54E5C2CA8C2E_.wvu.Rows" localSheetId="0" hidden="1">'유럽 (2)'!#REF!,'유럽 (2)'!#REF!</definedName>
    <definedName name="Z_84738930_A352_4F90_A560_7A9FCF1277C2_.wvu.PrintArea" localSheetId="0" hidden="1">'유럽 (2)'!$A$1:$O$104</definedName>
    <definedName name="Z_84738930_A352_4F90_A560_7A9FCF1277C2_.wvu.Rows" localSheetId="0" hidden="1">'유럽 (2)'!#REF!</definedName>
    <definedName name="Z_89F2D1C9_C5B8_4B59_A5D1_77A2ED8AE1C9_.wvu.PrintArea" localSheetId="0" hidden="1">'유럽 (2)'!$A$1:$O$104</definedName>
    <definedName name="Z_89F2D1C9_C5B8_4B59_A5D1_77A2ED8AE1C9_.wvu.Rows" localSheetId="0" hidden="1">'유럽 (2)'!#REF!,'유럽 (2)'!#REF!</definedName>
    <definedName name="Z_999FED87_D370_4B2D_B48E_71900B0B8428_.wvu.PrintArea" localSheetId="0" hidden="1">'유럽 (2)'!$A$1:$O$104</definedName>
    <definedName name="Z_999FED87_D370_4B2D_B48E_71900B0B8428_.wvu.Rows" localSheetId="0" hidden="1">'유럽 (2)'!#REF!</definedName>
    <definedName name="Z_9E6ABFD7_6359_4B68_816C_287A375B1EF2_.wvu.PrintArea" localSheetId="0" hidden="1">'유럽 (2)'!$A$1:$O$104</definedName>
    <definedName name="Z_9E6ABFD7_6359_4B68_816C_287A375B1EF2_.wvu.Rows" localSheetId="0" hidden="1">'유럽 (2)'!#REF!</definedName>
    <definedName name="Z_A79468D4_0EDE_43F3_8FFF_6D5F340EF52B_.wvu.PrintArea" localSheetId="0" hidden="1">'유럽 (2)'!$A$1:$O$104</definedName>
    <definedName name="Z_AE34003B_947C_4917_B433_FF32F681E839_.wvu.PrintArea" localSheetId="0" hidden="1">'유럽 (2)'!$A$1:$O$104</definedName>
    <definedName name="Z_AE34003B_947C_4917_B433_FF32F681E839_.wvu.Rows" localSheetId="0" hidden="1">'유럽 (2)'!#REF!,'유럽 (2)'!#REF!</definedName>
    <definedName name="Z_BEF0A579_E329_4931_8CBA_8955004E0D33_.wvu.PrintArea" localSheetId="0" hidden="1">'유럽 (2)'!$A$46:$O$104</definedName>
    <definedName name="Z_E40C004E_A783_4225_98DA_F5DB90169BA9_.wvu.PrintArea" localSheetId="0" hidden="1">'유럽 (2)'!$A$1:$O$104</definedName>
    <definedName name="Z_F194D2FC_41D5_467D_A586_1586FE776911_.wvu.PrintArea" localSheetId="0" hidden="1">'유럽 (2)'!$A$1:$O$104</definedName>
    <definedName name="Z_F73F7EC9_0092_445F_A199_F620EB60294E_.wvu.PrintArea" localSheetId="0" hidden="1">'유럽 (2)'!$A$1:$O$104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H29" i="1"/>
  <c r="I29" i="1"/>
  <c r="J29" i="1"/>
  <c r="G30" i="1"/>
  <c r="H30" i="1"/>
  <c r="I30" i="1"/>
  <c r="J30" i="1"/>
  <c r="H103" i="1"/>
  <c r="H101" i="1"/>
  <c r="M93" i="1"/>
  <c r="L93" i="1"/>
  <c r="K93" i="1"/>
  <c r="J93" i="1"/>
  <c r="I93" i="1"/>
  <c r="H93" i="1"/>
  <c r="K84" i="1"/>
  <c r="J84" i="1"/>
  <c r="I84" i="1"/>
  <c r="H84" i="1"/>
  <c r="K82" i="1"/>
  <c r="J82" i="1"/>
  <c r="I82" i="1"/>
  <c r="H82" i="1"/>
  <c r="H81" i="1"/>
  <c r="H73" i="1"/>
  <c r="H74" i="1"/>
  <c r="H72" i="1"/>
  <c r="H71" i="1"/>
  <c r="H64" i="1"/>
  <c r="H62" i="1"/>
  <c r="H61" i="1"/>
  <c r="H53" i="1"/>
  <c r="H54" i="1"/>
  <c r="H51" i="1"/>
  <c r="E71" i="1"/>
  <c r="K39" i="1"/>
  <c r="J39" i="1"/>
  <c r="I39" i="1"/>
  <c r="H39" i="1"/>
  <c r="G39" i="1"/>
  <c r="K38" i="1"/>
  <c r="J38" i="1"/>
  <c r="I38" i="1"/>
  <c r="H38" i="1"/>
  <c r="G38" i="1"/>
  <c r="E28" i="1"/>
  <c r="E27" i="1"/>
  <c r="K41" i="1" l="1"/>
  <c r="J41" i="1"/>
  <c r="I41" i="1"/>
  <c r="H41" i="1"/>
  <c r="G41" i="1"/>
  <c r="E41" i="1"/>
  <c r="N101" i="1"/>
  <c r="M101" i="1"/>
  <c r="L101" i="1"/>
  <c r="K101" i="1"/>
  <c r="J101" i="1"/>
  <c r="I101" i="1"/>
  <c r="K81" i="1"/>
  <c r="J81" i="1"/>
  <c r="I81" i="1"/>
  <c r="E29" i="1" l="1"/>
  <c r="E30" i="1"/>
  <c r="E18" i="1"/>
  <c r="E17" i="1"/>
  <c r="E16" i="1"/>
  <c r="G16" i="1"/>
  <c r="H16" i="1"/>
  <c r="I16" i="1"/>
  <c r="J16" i="1"/>
  <c r="G17" i="1"/>
  <c r="H17" i="1"/>
  <c r="I17" i="1"/>
  <c r="J17" i="1"/>
  <c r="G18" i="1"/>
  <c r="H18" i="1"/>
  <c r="I18" i="1"/>
  <c r="J18" i="1"/>
  <c r="E19" i="1"/>
  <c r="G19" i="1"/>
  <c r="H19" i="1"/>
  <c r="I19" i="1"/>
  <c r="J19" i="1"/>
  <c r="K40" i="1"/>
  <c r="J40" i="1"/>
  <c r="I40" i="1"/>
  <c r="L62" i="1"/>
  <c r="K62" i="1"/>
  <c r="J62" i="1"/>
  <c r="I62" i="1"/>
  <c r="L61" i="1"/>
  <c r="K61" i="1"/>
  <c r="J61" i="1"/>
  <c r="I61" i="1"/>
  <c r="L53" i="1"/>
  <c r="K53" i="1"/>
  <c r="J53" i="1"/>
  <c r="I53" i="1"/>
  <c r="L51" i="1"/>
  <c r="K51" i="1"/>
  <c r="J51" i="1"/>
  <c r="I51" i="1"/>
  <c r="E40" i="1" l="1"/>
  <c r="E39" i="1"/>
  <c r="E38" i="1"/>
  <c r="N103" i="1"/>
  <c r="M103" i="1"/>
  <c r="L103" i="1"/>
  <c r="K103" i="1"/>
  <c r="I103" i="1"/>
  <c r="J103" i="1"/>
  <c r="L54" i="1"/>
  <c r="K54" i="1"/>
  <c r="J54" i="1"/>
  <c r="I54" i="1"/>
  <c r="E86" i="1"/>
  <c r="E85" i="1"/>
  <c r="E84" i="1"/>
  <c r="E83" i="1"/>
  <c r="H40" i="1"/>
  <c r="G40" i="1"/>
  <c r="L73" i="1"/>
  <c r="K73" i="1"/>
  <c r="J73" i="1"/>
  <c r="I73" i="1"/>
  <c r="L72" i="1"/>
  <c r="K72" i="1"/>
  <c r="J72" i="1"/>
  <c r="I72" i="1"/>
  <c r="L71" i="1"/>
  <c r="K71" i="1"/>
  <c r="J71" i="1"/>
  <c r="I71" i="1"/>
  <c r="I64" i="1" l="1"/>
  <c r="J64" i="1"/>
  <c r="K64" i="1"/>
  <c r="L64" i="1"/>
  <c r="I74" i="1"/>
  <c r="J74" i="1"/>
  <c r="K74" i="1"/>
  <c r="L74" i="1"/>
  <c r="E70" i="1"/>
  <c r="E57" i="1"/>
  <c r="E56" i="1"/>
  <c r="E55" i="1"/>
  <c r="E72" i="1" l="1"/>
  <c r="E58" i="1"/>
</calcChain>
</file>

<file path=xl/sharedStrings.xml><?xml version="1.0" encoding="utf-8"?>
<sst xmlns="http://schemas.openxmlformats.org/spreadsheetml/2006/main" count="211" uniqueCount="144">
  <si>
    <t>RIJEKA</t>
    <phoneticPr fontId="10" type="noConversion"/>
  </si>
  <si>
    <t>KOPER</t>
    <phoneticPr fontId="10" type="noConversion"/>
  </si>
  <si>
    <t>MALTA</t>
    <phoneticPr fontId="10" type="noConversion"/>
  </si>
  <si>
    <t>KUMPORT</t>
    <phoneticPr fontId="10" type="noConversion"/>
  </si>
  <si>
    <t>IZMIT</t>
    <phoneticPr fontId="10" type="noConversion"/>
  </si>
  <si>
    <t>BARCELONA</t>
    <phoneticPr fontId="10" type="noConversion"/>
  </si>
  <si>
    <t>LA SPEZIA</t>
    <phoneticPr fontId="10" type="noConversion"/>
  </si>
  <si>
    <t>GENOA</t>
    <phoneticPr fontId="10" type="noConversion"/>
  </si>
  <si>
    <t>PIRAEUS</t>
    <phoneticPr fontId="10" type="noConversion"/>
  </si>
  <si>
    <t>ROTTERDAM</t>
    <phoneticPr fontId="10" type="noConversion"/>
  </si>
  <si>
    <t>FELIXSTOWE</t>
    <phoneticPr fontId="10" type="noConversion"/>
  </si>
  <si>
    <t>LE HAVRE</t>
    <phoneticPr fontId="10" type="noConversion"/>
  </si>
  <si>
    <t>FOS</t>
    <phoneticPr fontId="10" type="noConversion"/>
  </si>
  <si>
    <t>HAMBURG</t>
    <phoneticPr fontId="10" type="noConversion"/>
  </si>
  <si>
    <t xml:space="preserve">https://elines.coscoshipping.com/ebusiness/sailingSchedule </t>
    <phoneticPr fontId="10" type="noConversion"/>
  </si>
  <si>
    <t>VALENCIA</t>
    <phoneticPr fontId="10" type="noConversion"/>
  </si>
  <si>
    <t>PIRAEUS</t>
  </si>
  <si>
    <t>NGB</t>
    <phoneticPr fontId="10" type="noConversion"/>
  </si>
  <si>
    <t>SHA</t>
    <phoneticPr fontId="10" type="noConversion"/>
  </si>
  <si>
    <t xml:space="preserve">	CONSISTENCE</t>
    <phoneticPr fontId="10" type="noConversion"/>
  </si>
  <si>
    <t>NINGBO</t>
    <phoneticPr fontId="10" type="noConversion"/>
  </si>
  <si>
    <t>INC</t>
    <phoneticPr fontId="10" type="noConversion"/>
  </si>
  <si>
    <t>IRIS CODE</t>
    <phoneticPr fontId="10" type="noConversion"/>
  </si>
  <si>
    <t>VOY</t>
    <phoneticPr fontId="10" type="noConversion"/>
  </si>
  <si>
    <t>VESSEL</t>
    <phoneticPr fontId="10" type="noConversion"/>
  </si>
  <si>
    <t xml:space="preserve">ANTWERP </t>
    <phoneticPr fontId="10" type="noConversion"/>
  </si>
  <si>
    <t xml:space="preserve"> SOUTHAMPTON</t>
    <phoneticPr fontId="10" type="noConversion"/>
  </si>
  <si>
    <t>SHANGHAI</t>
    <phoneticPr fontId="10" type="noConversion"/>
  </si>
  <si>
    <t>KAN</t>
    <phoneticPr fontId="10" type="noConversion"/>
  </si>
  <si>
    <t>ANTWERP</t>
  </si>
  <si>
    <t>PUS</t>
    <phoneticPr fontId="10" type="noConversion"/>
  </si>
  <si>
    <t>ZEEBRUGGE</t>
  </si>
  <si>
    <t>WILHELMSHAVEN</t>
  </si>
  <si>
    <t>GDANSK</t>
    <phoneticPr fontId="10" type="noConversion"/>
  </si>
  <si>
    <r>
      <rPr>
        <b/>
        <u/>
        <sz val="13.5"/>
        <color rgb="FF0000FF"/>
        <rFont val="맑은 고딕"/>
        <family val="3"/>
        <charset val="129"/>
      </rPr>
      <t>터미널</t>
    </r>
    <r>
      <rPr>
        <b/>
        <u/>
        <sz val="13.5"/>
        <color rgb="FF0000FF"/>
        <rFont val="Arial"/>
        <family val="2"/>
      </rPr>
      <t xml:space="preserve"> : BNCT [PUS83]</t>
    </r>
  </si>
  <si>
    <t>R</t>
    <phoneticPr fontId="10" type="noConversion"/>
  </si>
  <si>
    <t>TRIESTE</t>
    <phoneticPr fontId="10" type="noConversion"/>
  </si>
  <si>
    <t>DIRECT</t>
    <phoneticPr fontId="10" type="noConversion"/>
  </si>
  <si>
    <t>BEIRUT</t>
    <phoneticPr fontId="10" type="noConversion"/>
  </si>
  <si>
    <t>CONSTANZA</t>
    <phoneticPr fontId="10" type="noConversion"/>
  </si>
  <si>
    <t>https://elines.coscoshipping.com/ebusiness/cargoTracking</t>
    <phoneticPr fontId="10" type="noConversion"/>
  </si>
  <si>
    <t>ALEXANDRIA</t>
    <phoneticPr fontId="10" type="noConversion"/>
  </si>
  <si>
    <r>
      <t xml:space="preserve">* T/T : </t>
    </r>
    <r>
      <rPr>
        <sz val="12"/>
        <color rgb="FF0000FF"/>
        <rFont val="맑은 고딕"/>
        <family val="2"/>
        <charset val="129"/>
      </rPr>
      <t>부산</t>
    </r>
    <r>
      <rPr>
        <sz val="12"/>
        <color rgb="FF0000FF"/>
        <rFont val="Calibri"/>
        <family val="2"/>
      </rPr>
      <t xml:space="preserve"> ETD </t>
    </r>
    <r>
      <rPr>
        <sz val="12"/>
        <color rgb="FF0000FF"/>
        <rFont val="맑은 고딕"/>
        <family val="2"/>
        <charset val="129"/>
      </rPr>
      <t>기준</t>
    </r>
    <phoneticPr fontId="10" type="noConversion"/>
  </si>
  <si>
    <r>
      <t xml:space="preserve">* T/T : </t>
    </r>
    <r>
      <rPr>
        <sz val="12"/>
        <color rgb="FF0000FF"/>
        <rFont val="맑은 고딕"/>
        <family val="2"/>
        <charset val="129"/>
      </rPr>
      <t>상해</t>
    </r>
    <r>
      <rPr>
        <sz val="12"/>
        <color rgb="FF0000FF"/>
        <rFont val="Calibri"/>
        <family val="2"/>
      </rPr>
      <t xml:space="preserve"> ETD </t>
    </r>
    <r>
      <rPr>
        <sz val="12"/>
        <color rgb="FF0000FF"/>
        <rFont val="맑은 고딕"/>
        <family val="2"/>
        <charset val="129"/>
      </rPr>
      <t>기준</t>
    </r>
    <phoneticPr fontId="10" type="noConversion"/>
  </si>
  <si>
    <t>IPC</t>
    <phoneticPr fontId="10" type="noConversion"/>
  </si>
  <si>
    <t>NO IPC</t>
    <phoneticPr fontId="10" type="noConversion"/>
  </si>
  <si>
    <r>
      <rPr>
        <b/>
        <sz val="36"/>
        <color theme="0"/>
        <rFont val="Calibri"/>
        <family val="2"/>
      </rPr>
      <t>EUROPE &amp; MEDITERRANEAN</t>
    </r>
    <r>
      <rPr>
        <b/>
        <sz val="26"/>
        <color theme="0"/>
        <rFont val="Calibri"/>
        <family val="2"/>
      </rPr>
      <t xml:space="preserve"> </t>
    </r>
    <phoneticPr fontId="10" type="noConversion"/>
  </si>
  <si>
    <t>서울특별시 테헤란로 328 동우빌딩 11층</t>
    <phoneticPr fontId="10" type="noConversion"/>
  </si>
  <si>
    <r>
      <t xml:space="preserve">* BL </t>
    </r>
    <r>
      <rPr>
        <b/>
        <u/>
        <sz val="12"/>
        <rFont val="맑은 고딕"/>
        <family val="3"/>
        <charset val="129"/>
      </rPr>
      <t>발행</t>
    </r>
    <r>
      <rPr>
        <b/>
        <u/>
        <sz val="12"/>
        <rFont val="Calibri"/>
        <family val="2"/>
      </rPr>
      <t xml:space="preserve"> </t>
    </r>
    <r>
      <rPr>
        <b/>
        <u/>
        <sz val="12"/>
        <rFont val="맑은 고딕"/>
        <family val="3"/>
        <charset val="129"/>
      </rPr>
      <t>전용메일</t>
    </r>
    <r>
      <rPr>
        <b/>
        <u/>
        <sz val="12"/>
        <rFont val="Calibri"/>
        <family val="2"/>
      </rPr>
      <t xml:space="preserve"> :</t>
    </r>
    <r>
      <rPr>
        <sz val="12"/>
        <rFont val="Calibri"/>
        <family val="2"/>
      </rPr>
      <t xml:space="preserve"> </t>
    </r>
    <r>
      <rPr>
        <sz val="12"/>
        <color rgb="FF0000FF"/>
        <rFont val="Calibri"/>
        <family val="2"/>
      </rPr>
      <t>coshanbl@coscon.com</t>
    </r>
    <phoneticPr fontId="10" type="noConversion"/>
  </si>
  <si>
    <r>
      <t xml:space="preserve">* </t>
    </r>
    <r>
      <rPr>
        <b/>
        <u/>
        <sz val="12"/>
        <rFont val="맑은 고딕"/>
        <family val="3"/>
        <charset val="129"/>
      </rPr>
      <t>스케쥴</t>
    </r>
    <r>
      <rPr>
        <b/>
        <u/>
        <sz val="12"/>
        <rFont val="Calibri"/>
        <family val="2"/>
      </rPr>
      <t xml:space="preserve"> &amp; </t>
    </r>
    <r>
      <rPr>
        <b/>
        <u/>
        <sz val="12"/>
        <rFont val="맑은 고딕"/>
        <family val="3"/>
        <charset val="129"/>
      </rPr>
      <t>루팅</t>
    </r>
    <r>
      <rPr>
        <b/>
        <u/>
        <sz val="12"/>
        <rFont val="Calibri"/>
        <family val="2"/>
      </rPr>
      <t xml:space="preserve"> &amp; T/T </t>
    </r>
    <r>
      <rPr>
        <b/>
        <u/>
        <sz val="12"/>
        <rFont val="맑은 고딕"/>
        <family val="3"/>
        <charset val="129"/>
      </rPr>
      <t>조회</t>
    </r>
    <r>
      <rPr>
        <b/>
        <u/>
        <sz val="12"/>
        <rFont val="Calibri"/>
        <family val="2"/>
      </rPr>
      <t xml:space="preserve"> (</t>
    </r>
    <r>
      <rPr>
        <b/>
        <u/>
        <sz val="12"/>
        <rFont val="맑은 고딕"/>
        <family val="3"/>
        <charset val="129"/>
      </rPr>
      <t>환적시</t>
    </r>
    <r>
      <rPr>
        <b/>
        <u/>
        <sz val="12"/>
        <rFont val="Calibri"/>
        <family val="2"/>
      </rPr>
      <t xml:space="preserve"> </t>
    </r>
    <r>
      <rPr>
        <b/>
        <u/>
        <sz val="12"/>
        <rFont val="맑은 고딕"/>
        <family val="3"/>
        <charset val="129"/>
      </rPr>
      <t>추가</t>
    </r>
    <r>
      <rPr>
        <b/>
        <u/>
        <sz val="12"/>
        <rFont val="Calibri"/>
        <family val="2"/>
      </rPr>
      <t xml:space="preserve"> </t>
    </r>
    <r>
      <rPr>
        <b/>
        <u/>
        <sz val="12"/>
        <rFont val="맑은 고딕"/>
        <family val="3"/>
        <charset val="129"/>
      </rPr>
      <t>지연</t>
    </r>
    <r>
      <rPr>
        <b/>
        <u/>
        <sz val="12"/>
        <rFont val="Calibri"/>
        <family val="2"/>
      </rPr>
      <t xml:space="preserve"> </t>
    </r>
    <r>
      <rPr>
        <b/>
        <u/>
        <sz val="12"/>
        <rFont val="맑은 고딕"/>
        <family val="3"/>
        <charset val="129"/>
      </rPr>
      <t>가능</t>
    </r>
    <r>
      <rPr>
        <b/>
        <u/>
        <sz val="12"/>
        <rFont val="Calibri"/>
        <family val="2"/>
      </rPr>
      <t xml:space="preserve">) : </t>
    </r>
    <phoneticPr fontId="10" type="noConversion"/>
  </si>
  <si>
    <r>
      <t xml:space="preserve">* </t>
    </r>
    <r>
      <rPr>
        <b/>
        <u/>
        <sz val="12"/>
        <rFont val="맑은 고딕"/>
        <family val="3"/>
        <charset val="129"/>
      </rPr>
      <t>부킹</t>
    </r>
    <r>
      <rPr>
        <b/>
        <u/>
        <sz val="12"/>
        <rFont val="Calibri"/>
        <family val="2"/>
      </rPr>
      <t>/</t>
    </r>
    <r>
      <rPr>
        <b/>
        <u/>
        <sz val="12"/>
        <rFont val="맑은 고딕"/>
        <family val="3"/>
        <charset val="129"/>
      </rPr>
      <t>컨테이너</t>
    </r>
    <r>
      <rPr>
        <b/>
        <u/>
        <sz val="12"/>
        <rFont val="Calibri"/>
        <family val="2"/>
      </rPr>
      <t xml:space="preserve"> </t>
    </r>
    <r>
      <rPr>
        <b/>
        <u/>
        <sz val="12"/>
        <rFont val="맑은 고딕"/>
        <family val="3"/>
        <charset val="129"/>
      </rPr>
      <t>상태</t>
    </r>
    <r>
      <rPr>
        <b/>
        <u/>
        <sz val="12"/>
        <rFont val="Calibri"/>
        <family val="2"/>
      </rPr>
      <t xml:space="preserve"> </t>
    </r>
    <r>
      <rPr>
        <b/>
        <u/>
        <sz val="12"/>
        <rFont val="맑은 고딕"/>
        <family val="3"/>
        <charset val="129"/>
      </rPr>
      <t>조회</t>
    </r>
    <r>
      <rPr>
        <b/>
        <u/>
        <sz val="12"/>
        <rFont val="Calibri"/>
        <family val="2"/>
      </rPr>
      <t xml:space="preserve"> (CARGO TRACKING) : </t>
    </r>
    <phoneticPr fontId="10" type="noConversion"/>
  </si>
  <si>
    <r>
      <rPr>
        <b/>
        <u/>
        <sz val="13.5"/>
        <color rgb="FF0000FF"/>
        <rFont val="맑은 고딕"/>
        <family val="3"/>
        <charset val="129"/>
      </rPr>
      <t>터미널</t>
    </r>
    <r>
      <rPr>
        <b/>
        <u/>
        <sz val="13.5"/>
        <color rgb="FF0000FF"/>
        <rFont val="Arial"/>
        <family val="2"/>
      </rPr>
      <t xml:space="preserve"> : </t>
    </r>
    <r>
      <rPr>
        <b/>
        <u/>
        <sz val="13.5"/>
        <color rgb="FF0000FF"/>
        <rFont val="맑은 고딕"/>
        <family val="3"/>
        <charset val="129"/>
      </rPr>
      <t>한진인천터미널</t>
    </r>
    <r>
      <rPr>
        <b/>
        <u/>
        <sz val="13.5"/>
        <color rgb="FF0000FF"/>
        <rFont val="Arial"/>
        <family val="2"/>
      </rPr>
      <t xml:space="preserve"> [INC01]</t>
    </r>
    <phoneticPr fontId="10" type="noConversion"/>
  </si>
  <si>
    <t>CKI (광양→상해 T/S)</t>
    <phoneticPr fontId="10" type="noConversion"/>
  </si>
  <si>
    <t>AEM6 (부산→지중해)</t>
    <phoneticPr fontId="10" type="noConversion"/>
  </si>
  <si>
    <t>AAC4  (부산→닝보 T/S)</t>
    <phoneticPr fontId="10" type="noConversion"/>
  </si>
  <si>
    <t>AK49 (인천→닝보 T/S)</t>
    <phoneticPr fontId="10" type="noConversion"/>
  </si>
  <si>
    <t>AEU3 (중국→유럽)</t>
    <phoneticPr fontId="10" type="noConversion"/>
  </si>
  <si>
    <t>AEU1 (중국→유럽)</t>
    <phoneticPr fontId="10" type="noConversion"/>
  </si>
  <si>
    <t>AEU9 (중국→유럽)</t>
    <phoneticPr fontId="10" type="noConversion"/>
  </si>
  <si>
    <t>AEU6 (중국→유럽)</t>
    <phoneticPr fontId="10" type="noConversion"/>
  </si>
  <si>
    <t>AEM1 (중국→지중해)</t>
    <phoneticPr fontId="10" type="noConversion"/>
  </si>
  <si>
    <t>AEM3 (중국→지중해)</t>
    <phoneticPr fontId="10" type="noConversion"/>
  </si>
  <si>
    <t>IPC (T/S)</t>
    <phoneticPr fontId="10" type="noConversion"/>
  </si>
  <si>
    <t>AEU2 (부산→유럽/닝보)</t>
    <phoneticPr fontId="10" type="noConversion"/>
  </si>
  <si>
    <t>AEM2 (부산→서지중해/상해)</t>
    <phoneticPr fontId="10" type="noConversion"/>
  </si>
  <si>
    <t xml:space="preserve">부산/광양/인천발 IPC (1st Vessel) </t>
    <phoneticPr fontId="10" type="noConversion"/>
  </si>
  <si>
    <t>중국발 T/S 연결모선 (2nd Vessel)</t>
    <phoneticPr fontId="10" type="noConversion"/>
  </si>
  <si>
    <t>부산발 Direct &amp; IPC (1st Vessel)</t>
    <phoneticPr fontId="10" type="noConversion"/>
  </si>
  <si>
    <t>BLANK SAILING</t>
    <phoneticPr fontId="10" type="noConversion"/>
  </si>
  <si>
    <t xml:space="preserve"> T. 023016XXXX (직통번호 하단 기재)</t>
  </si>
  <si>
    <t>* SALES  운임확인, 스페이스 문의 (T. 023016XXXX)</t>
  </si>
  <si>
    <t>* Customer Service Team  부킹확인, 변경, 캔슬, 마감 문의 &amp; 면장전달 (T. 023016XXXX)</t>
  </si>
  <si>
    <t>* GSC team  BL 생성 및 정정 관련 문의 (영문 or 중문 만 가능)  :  doc_krs@coscon.com</t>
  </si>
  <si>
    <r>
      <rPr>
        <b/>
        <u/>
        <sz val="13.5"/>
        <color rgb="FF0000FF"/>
        <rFont val="맑은 고딕"/>
        <family val="3"/>
        <charset val="129"/>
      </rPr>
      <t>터미널</t>
    </r>
    <r>
      <rPr>
        <b/>
        <u/>
        <sz val="13.5"/>
        <color rgb="FF0000FF"/>
        <rFont val="Arial"/>
        <family val="2"/>
      </rPr>
      <t xml:space="preserve"> : KIT [KAN05]</t>
    </r>
    <phoneticPr fontId="10" type="noConversion"/>
  </si>
  <si>
    <t>* SI 접수: 월 10시  * 체크 마감: 화 10시  * 카고클로징: 목 23시  *출항: 일요일 
* 모선담당 : 이원주 차장(5127 / leewj@coscon.com)  * BL : doc_krs@coscon.com (본사 다큐센터)  * 부산: 권지혜 사원</t>
    <phoneticPr fontId="10" type="noConversion"/>
  </si>
  <si>
    <r>
      <rPr>
        <sz val="12"/>
        <rFont val="맑은 고딕"/>
        <family val="3"/>
        <charset val="129"/>
      </rPr>
      <t>조민영팀장</t>
    </r>
    <r>
      <rPr>
        <sz val="12"/>
        <rFont val="Calibri"/>
        <family val="2"/>
      </rPr>
      <t xml:space="preserve"> (5126), </t>
    </r>
    <r>
      <rPr>
        <sz val="12"/>
        <rFont val="맑은 고딕"/>
        <family val="3"/>
        <charset val="129"/>
      </rPr>
      <t>김정영부장</t>
    </r>
    <r>
      <rPr>
        <sz val="12"/>
        <rFont val="Calibri"/>
        <family val="2"/>
      </rPr>
      <t xml:space="preserve"> (5121) , </t>
    </r>
    <r>
      <rPr>
        <sz val="12"/>
        <rFont val="맑은 고딕"/>
        <family val="3"/>
        <charset val="129"/>
      </rPr>
      <t>강준석부장</t>
    </r>
    <r>
      <rPr>
        <sz val="12"/>
        <rFont val="Calibri"/>
        <family val="2"/>
      </rPr>
      <t xml:space="preserve"> (5177), </t>
    </r>
    <r>
      <rPr>
        <sz val="12"/>
        <rFont val="맑은 고딕"/>
        <family val="3"/>
        <charset val="129"/>
      </rPr>
      <t xml:space="preserve">박정우차장 </t>
    </r>
    <r>
      <rPr>
        <sz val="12"/>
        <rFont val="Calibri"/>
        <family val="2"/>
      </rPr>
      <t xml:space="preserve">(5122), </t>
    </r>
    <r>
      <rPr>
        <sz val="12"/>
        <rFont val="맑은 고딕"/>
        <family val="3"/>
        <charset val="129"/>
      </rPr>
      <t xml:space="preserve">이용호계장 </t>
    </r>
    <r>
      <rPr>
        <sz val="12"/>
        <rFont val="Calibri"/>
        <family val="2"/>
      </rPr>
      <t xml:space="preserve">(5114)
</t>
    </r>
    <r>
      <rPr>
        <sz val="12"/>
        <color rgb="FF0000FF"/>
        <rFont val="Calibri"/>
        <family val="2"/>
      </rPr>
      <t xml:space="preserve">CHOMY@COSCON.COM; KIMJY@COSCON.COM; KANGJS@COSCON.COM; PARKJW@COSCON.COM; LEEYH2@COSCON.COM
</t>
    </r>
    <r>
      <rPr>
        <sz val="12"/>
        <rFont val="Calibri"/>
        <family val="2"/>
      </rPr>
      <t xml:space="preserve">
</t>
    </r>
    <phoneticPr fontId="10" type="noConversion"/>
  </si>
  <si>
    <t>DUNKIRK</t>
    <phoneticPr fontId="10" type="noConversion"/>
  </si>
  <si>
    <t>KMTC SHIMIZU</t>
    <phoneticPr fontId="10" type="noConversion"/>
  </si>
  <si>
    <t>OMIT BUSAN</t>
    <phoneticPr fontId="10" type="noConversion"/>
  </si>
  <si>
    <t>058W</t>
    <phoneticPr fontId="10" type="noConversion"/>
  </si>
  <si>
    <t>* SI 접수 : 화 12시  * 체크 마감: 수 12시    * 카고클로징 : 토 18시   *출항: 월요일
* 모선담당 : 이재성 계장(5161 / leejs@coscon.com)  * BL : doc_krs@coscon.com (본사 다큐센터) * 인천: 김재영 사원</t>
    <phoneticPr fontId="10" type="noConversion"/>
  </si>
  <si>
    <t>CMA CGM GEORG FORSTER</t>
    <phoneticPr fontId="10" type="noConversion"/>
  </si>
  <si>
    <t>0FLHFW1MA</t>
    <phoneticPr fontId="10" type="noConversion"/>
  </si>
  <si>
    <t>AEU2 Q5N 038 W</t>
    <phoneticPr fontId="10" type="noConversion"/>
  </si>
  <si>
    <t>CMA CGM AMERIGO VESPUCCI</t>
    <phoneticPr fontId="10" type="noConversion"/>
  </si>
  <si>
    <t>0MEHNW1MA</t>
    <phoneticPr fontId="10" type="noConversion"/>
  </si>
  <si>
    <t>AEM2 QXJ 232 W</t>
    <phoneticPr fontId="10" type="noConversion"/>
  </si>
  <si>
    <t>OOCL MALAYSIA</t>
    <phoneticPr fontId="10" type="noConversion"/>
  </si>
  <si>
    <t>2404S</t>
    <phoneticPr fontId="10" type="noConversion"/>
  </si>
  <si>
    <t>583W</t>
  </si>
  <si>
    <t>AK49 NYJ 583 W</t>
  </si>
  <si>
    <r>
      <rPr>
        <sz val="12"/>
        <rFont val="맑은 고딕"/>
        <family val="3"/>
        <charset val="129"/>
      </rPr>
      <t>팀장</t>
    </r>
    <r>
      <rPr>
        <sz val="12"/>
        <rFont val="Calibri"/>
        <family val="2"/>
      </rPr>
      <t xml:space="preserve"> </t>
    </r>
    <r>
      <rPr>
        <sz val="12"/>
        <rFont val="맑은 고딕"/>
        <family val="3"/>
        <charset val="129"/>
      </rPr>
      <t>김지영부장</t>
    </r>
    <r>
      <rPr>
        <sz val="12"/>
        <rFont val="Calibri"/>
        <family val="2"/>
      </rPr>
      <t xml:space="preserve"> (5123), </t>
    </r>
    <r>
      <rPr>
        <sz val="12"/>
        <rFont val="맑은 고딕"/>
        <family val="3"/>
        <charset val="129"/>
      </rPr>
      <t>이민경차장</t>
    </r>
    <r>
      <rPr>
        <sz val="12"/>
        <rFont val="Calibri"/>
        <family val="2"/>
      </rPr>
      <t xml:space="preserve"> (5174), </t>
    </r>
    <r>
      <rPr>
        <sz val="12"/>
        <rFont val="맑은 고딕"/>
        <family val="3"/>
        <charset val="129"/>
      </rPr>
      <t>이원주차장</t>
    </r>
    <r>
      <rPr>
        <sz val="12"/>
        <rFont val="Calibri"/>
        <family val="2"/>
      </rPr>
      <t xml:space="preserve"> (5127),
</t>
    </r>
    <r>
      <rPr>
        <sz val="12"/>
        <rFont val="맑은 고딕"/>
        <family val="3"/>
        <charset val="129"/>
      </rPr>
      <t>김정화 대리</t>
    </r>
    <r>
      <rPr>
        <sz val="12"/>
        <rFont val="Calibri"/>
        <family val="3"/>
      </rPr>
      <t xml:space="preserve"> (5184), </t>
    </r>
    <r>
      <rPr>
        <sz val="12"/>
        <rFont val="맑은 고딕"/>
        <family val="3"/>
        <charset val="129"/>
      </rPr>
      <t>정지수 계장</t>
    </r>
    <r>
      <rPr>
        <sz val="12"/>
        <rFont val="Calibri"/>
        <family val="2"/>
      </rPr>
      <t xml:space="preserve"> (5181), </t>
    </r>
    <r>
      <rPr>
        <sz val="12"/>
        <rFont val="Arial Unicode MS"/>
        <family val="2"/>
        <charset val="129"/>
      </rPr>
      <t>이재성계장</t>
    </r>
    <r>
      <rPr>
        <sz val="12"/>
        <rFont val="Calibri"/>
        <family val="2"/>
      </rPr>
      <t xml:space="preserve"> (5161)
</t>
    </r>
    <r>
      <rPr>
        <sz val="12"/>
        <color rgb="FF0000FF"/>
        <rFont val="Calibri"/>
        <family val="2"/>
      </rPr>
      <t>KIMJINNY@COSCON.COM; LEEMK@COSCON.COM; LEEWJ@COSCON.COM; CHUNGJS@COSCON.COM;JUNGYJ@COSCON.COM;lEEJS@COSCON.COM</t>
    </r>
    <phoneticPr fontId="10" type="noConversion"/>
  </si>
  <si>
    <t>CMA CGM OFREO</t>
    <phoneticPr fontId="10" type="noConversion"/>
  </si>
  <si>
    <t>PORT SAID (WEST)</t>
    <phoneticPr fontId="10" type="noConversion"/>
  </si>
  <si>
    <t>CMA CGM ZHENG HE</t>
    <phoneticPr fontId="10" type="noConversion"/>
  </si>
  <si>
    <t>0FLHDW1MA</t>
    <phoneticPr fontId="10" type="noConversion"/>
  </si>
  <si>
    <t>AEU2 Q4X 034 W</t>
    <phoneticPr fontId="10" type="noConversion"/>
  </si>
  <si>
    <t>0BEHPW1MA</t>
    <phoneticPr fontId="10" type="noConversion"/>
  </si>
  <si>
    <t>AEM6 Q9A 032 W</t>
    <phoneticPr fontId="10" type="noConversion"/>
  </si>
  <si>
    <t>OOCL EGYPT</t>
    <phoneticPr fontId="10" type="noConversion"/>
  </si>
  <si>
    <t>AAC4 NH9 056 W</t>
    <phoneticPr fontId="10" type="noConversion"/>
  </si>
  <si>
    <t>AAC4 NH8 039 W</t>
    <phoneticPr fontId="10" type="noConversion"/>
  </si>
  <si>
    <t>054W</t>
    <phoneticPr fontId="10" type="noConversion"/>
  </si>
  <si>
    <t xml:space="preserve">KMTC JAKARTA
	</t>
    <phoneticPr fontId="10" type="noConversion"/>
  </si>
  <si>
    <t>CKI MQY 006 S</t>
    <phoneticPr fontId="10" type="noConversion"/>
  </si>
  <si>
    <t>584W</t>
  </si>
  <si>
    <t>AK49 NYJ 584 W</t>
  </si>
  <si>
    <t>N/A</t>
    <phoneticPr fontId="10" type="noConversion"/>
  </si>
  <si>
    <t>* SI 접수: 목 10시  * 체크 마감: 목 15시    * 카고클로징: 일 14시  *출항: 월요일
* 모선담당 : 정지수 계장(5181 / chungjs@coscon.com)  * BL : doc_krs@coscon.com (본사 다큐센터)  * 부산: 배은희 과장</t>
    <phoneticPr fontId="10" type="noConversion"/>
  </si>
  <si>
    <t>* SI 접수: 목 17시  * 체크 마감: 금 15시  * 카고클로징: 화요일 00시  *출항: 수요일 
* 모선담당 : 정지수 계장(5181 / chungjs@coscon.com)  * BL : doc_krs@coscon.com (본사 다큐센터) * 부산: 강은지 과장</t>
    <phoneticPr fontId="10" type="noConversion"/>
  </si>
  <si>
    <t>* SI 접수: 화 15시  * 체크 마감:  수 10시    * 카고클로징: 목 23시  *출항: 일요일
* 모선담당 : 김정화 대리(5184 / kimjh@coscon.com)  * BL : doc_krs@coscon.com (본사 다큐센터) * 부산: 강은지 과장</t>
    <phoneticPr fontId="10" type="noConversion"/>
  </si>
  <si>
    <t>CMA CGM CAPE COD</t>
    <phoneticPr fontId="10" type="noConversion"/>
  </si>
  <si>
    <t>0MEHRW1MA</t>
    <phoneticPr fontId="10" type="noConversion"/>
  </si>
  <si>
    <t>AEM2 MVW 001 W</t>
    <phoneticPr fontId="10" type="noConversion"/>
  </si>
  <si>
    <t>CMA CGM KIMBERLEY</t>
    <phoneticPr fontId="10" type="noConversion"/>
  </si>
  <si>
    <t>0MEHTW1MA</t>
    <phoneticPr fontId="10" type="noConversion"/>
  </si>
  <si>
    <t>AEM2 NWU 010 W</t>
    <phoneticPr fontId="10" type="noConversion"/>
  </si>
  <si>
    <t>CMA CGM RODOLPHE</t>
    <phoneticPr fontId="10" type="noConversion"/>
  </si>
  <si>
    <t>AEM6 Q6A 483 W</t>
    <phoneticPr fontId="10" type="noConversion"/>
  </si>
  <si>
    <t>CMA CGM IVANHOE</t>
    <phoneticPr fontId="10" type="noConversion"/>
  </si>
  <si>
    <t>0BEHTW1MA</t>
    <phoneticPr fontId="10" type="noConversion"/>
  </si>
  <si>
    <t>AEM6 NW1 030 W</t>
    <phoneticPr fontId="10" type="noConversion"/>
  </si>
  <si>
    <t>CMA CGM VOLGA</t>
    <phoneticPr fontId="10" type="noConversion"/>
  </si>
  <si>
    <t>0BEHVW1MA</t>
    <phoneticPr fontId="10" type="noConversion"/>
  </si>
  <si>
    <t>AEM6 QZG 044 W</t>
    <phoneticPr fontId="10" type="noConversion"/>
  </si>
  <si>
    <t>0BEHRW1MA</t>
    <phoneticPr fontId="10" type="noConversion"/>
  </si>
  <si>
    <t>COSCO FRANCE</t>
    <phoneticPr fontId="10" type="noConversion"/>
  </si>
  <si>
    <t>COSCO PORTUGAL</t>
    <phoneticPr fontId="10" type="noConversion"/>
  </si>
  <si>
    <t>060W</t>
    <phoneticPr fontId="10" type="noConversion"/>
  </si>
  <si>
    <t>063W</t>
    <phoneticPr fontId="10" type="noConversion"/>
  </si>
  <si>
    <t>AAC4 CCP 060 W</t>
    <phoneticPr fontId="10" type="noConversion"/>
  </si>
  <si>
    <t>AAC4 CCT 063 W</t>
    <phoneticPr fontId="10" type="noConversion"/>
  </si>
  <si>
    <t>CKI NXT 023 S</t>
    <phoneticPr fontId="10" type="noConversion"/>
  </si>
  <si>
    <t>CKI MQB 007 S</t>
    <phoneticPr fontId="10" type="noConversion"/>
  </si>
  <si>
    <t>585W</t>
  </si>
  <si>
    <t>AK49 NYJ 585 W</t>
  </si>
  <si>
    <t>586W</t>
  </si>
  <si>
    <t>AK49 NYJ 586 W</t>
  </si>
  <si>
    <t>* SI 접수: 월 14시  * 체크 마감: 화 10시  * 카고클로징: 목 20시  *출항: 금요일 
* 모선담당 : 김정화 대리(5184 / kimjh@coscon.com * BL : doc_krs@coscon.com (본사 다큐센터)* 부산: 권지혜 사원</t>
    <phoneticPr fontId="10" type="noConversion"/>
  </si>
  <si>
    <t>5/1 MLT</t>
    <phoneticPr fontId="10" type="noConversion"/>
  </si>
  <si>
    <t>5/4 VLC</t>
    <phoneticPr fontId="10" type="noConversion"/>
  </si>
  <si>
    <t>5/6 BCN</t>
    <phoneticPr fontId="10" type="noConversion"/>
  </si>
  <si>
    <t>5/9 FOS</t>
    <phoneticPr fontId="10" type="noConversion"/>
  </si>
  <si>
    <t>5/16 GOA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</si>
</sst>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176" formatCode="m&quot;/&quot;d"/>
    <numFmt numFmtId="177" formatCode="[$-1C09]dd\ mmmm\ yyyy;@"/>
    <numFmt numFmtId="178" formatCode="m&quot;월&quot;\ d&quot;일&quot;"/>
  </numFmts>
  <fonts count="9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3"/>
      <name val="Calibri"/>
      <family val="2"/>
    </font>
    <font>
      <sz val="8"/>
      <name val="돋움"/>
      <family val="3"/>
      <charset val="129"/>
    </font>
    <font>
      <sz val="12"/>
      <color theme="0" tint="-0.34998626667073579"/>
      <name val="Calibri"/>
      <family val="2"/>
    </font>
    <font>
      <sz val="12"/>
      <name val="Calibri"/>
      <family val="2"/>
    </font>
    <font>
      <sz val="13"/>
      <color theme="1" tint="0.34998626667073579"/>
      <name val="Calibri"/>
      <family val="2"/>
    </font>
    <font>
      <sz val="13"/>
      <color theme="0" tint="-0.34998626667073579"/>
      <name val="Calibri"/>
      <family val="2"/>
    </font>
    <font>
      <sz val="11"/>
      <color theme="1"/>
      <name val="맑은 고딕"/>
      <family val="3"/>
      <charset val="129"/>
      <scheme val="minor"/>
    </font>
    <font>
      <sz val="12"/>
      <color rgb="FF0000FF"/>
      <name val="Calibri"/>
      <family val="2"/>
    </font>
    <font>
      <b/>
      <sz val="12"/>
      <color theme="0" tint="-0.34998626667073579"/>
      <name val="Calibri"/>
      <family val="2"/>
    </font>
    <font>
      <b/>
      <sz val="13"/>
      <name val="Calibri"/>
      <family val="2"/>
    </font>
    <font>
      <b/>
      <sz val="13"/>
      <color theme="0" tint="-0.34998626667073579"/>
      <name val="Calibri"/>
      <family val="2"/>
    </font>
    <font>
      <sz val="14"/>
      <color theme="0" tint="-0.34998626667073579"/>
      <name val="Calibri"/>
      <family val="2"/>
    </font>
    <font>
      <sz val="14"/>
      <name val="Calibri"/>
      <family val="2"/>
    </font>
    <font>
      <b/>
      <sz val="14"/>
      <color rgb="FF0000FF"/>
      <name val="Calibri"/>
      <family val="2"/>
    </font>
    <font>
      <u/>
      <sz val="11"/>
      <color theme="10"/>
      <name val="돋움"/>
      <family val="3"/>
      <charset val="129"/>
    </font>
    <font>
      <b/>
      <sz val="13"/>
      <color rgb="FF0000FF"/>
      <name val="Calibri"/>
      <family val="2"/>
    </font>
    <font>
      <sz val="14.5"/>
      <color theme="1" tint="4.9989318521683403E-2"/>
      <name val="Calibri"/>
      <family val="2"/>
    </font>
    <font>
      <b/>
      <u/>
      <sz val="14"/>
      <name val="Arial"/>
      <family val="2"/>
    </font>
    <font>
      <b/>
      <sz val="13.5"/>
      <color rgb="FF0000FF"/>
      <name val="Arial"/>
      <family val="2"/>
    </font>
    <font>
      <sz val="11"/>
      <color rgb="FF9C6500"/>
      <name val="맑은 고딕"/>
      <family val="3"/>
      <charset val="129"/>
      <scheme val="minor"/>
    </font>
    <font>
      <b/>
      <u/>
      <sz val="13.5"/>
      <color rgb="FF0000FF"/>
      <name val="Arial"/>
      <family val="2"/>
    </font>
    <font>
      <sz val="14.5"/>
      <name val="Calibri"/>
      <family val="2"/>
    </font>
    <font>
      <b/>
      <sz val="14.5"/>
      <color rgb="FFFF0000"/>
      <name val="Calibri"/>
      <family val="2"/>
    </font>
    <font>
      <sz val="13"/>
      <color theme="1" tint="4.9989318521683403E-2"/>
      <name val="Calibri"/>
      <family val="2"/>
    </font>
    <font>
      <b/>
      <u/>
      <sz val="15"/>
      <color theme="1" tint="4.9989318521683403E-2"/>
      <name val="Calibri"/>
      <family val="2"/>
    </font>
    <font>
      <b/>
      <sz val="15"/>
      <color theme="1" tint="4.9989318521683403E-2"/>
      <name val="Calibri"/>
      <family val="2"/>
    </font>
    <font>
      <sz val="14"/>
      <color theme="1" tint="4.9989318521683403E-2"/>
      <name val="Calibri"/>
      <family val="2"/>
    </font>
    <font>
      <b/>
      <sz val="13"/>
      <color theme="1" tint="4.9989318521683403E-2"/>
      <name val="Calibri"/>
      <family val="2"/>
    </font>
    <font>
      <sz val="14.5"/>
      <color theme="1" tint="0.34998626667073579"/>
      <name val="Calibri"/>
      <family val="2"/>
    </font>
    <font>
      <b/>
      <u/>
      <sz val="16"/>
      <color theme="1" tint="4.9989318521683403E-2"/>
      <name val="Calibri"/>
      <family val="2"/>
    </font>
    <font>
      <b/>
      <sz val="16.5"/>
      <color theme="1" tint="4.9989318521683403E-2"/>
      <name val="Calibri"/>
      <family val="2"/>
    </font>
    <font>
      <b/>
      <sz val="16"/>
      <color rgb="FFFF0000"/>
      <name val="Calibri"/>
      <family val="2"/>
    </font>
    <font>
      <sz val="16"/>
      <name val="Calibri"/>
      <family val="2"/>
    </font>
    <font>
      <b/>
      <u/>
      <sz val="13.5"/>
      <color rgb="FF0000FF"/>
      <name val="맑은 고딕"/>
      <family val="3"/>
      <charset val="129"/>
    </font>
    <font>
      <b/>
      <sz val="22"/>
      <color theme="0"/>
      <name val="Calibri"/>
      <family val="2"/>
    </font>
    <font>
      <b/>
      <u/>
      <sz val="12"/>
      <color theme="0"/>
      <name val="Calibri"/>
      <family val="2"/>
    </font>
    <font>
      <b/>
      <u/>
      <sz val="12"/>
      <color theme="1" tint="0.34998626667073579"/>
      <name val="Calibri"/>
      <family val="2"/>
    </font>
    <font>
      <i/>
      <sz val="14.5"/>
      <color theme="1" tint="4.9989318521683403E-2"/>
      <name val="Calibri"/>
      <family val="2"/>
    </font>
    <font>
      <sz val="12"/>
      <name val="Tahoma"/>
      <family val="2"/>
    </font>
    <font>
      <sz val="13"/>
      <color theme="1" tint="0.249977111117893"/>
      <name val="Calibri"/>
      <family val="2"/>
    </font>
    <font>
      <b/>
      <sz val="12.5"/>
      <name val="맑은 고딕"/>
      <family val="3"/>
      <charset val="129"/>
      <scheme val="minor"/>
    </font>
    <font>
      <i/>
      <sz val="15"/>
      <color theme="1" tint="4.9989318521683403E-2"/>
      <name val="Calibri"/>
      <family val="2"/>
    </font>
    <font>
      <b/>
      <sz val="16"/>
      <name val="Calibri"/>
      <family val="2"/>
    </font>
    <font>
      <sz val="14"/>
      <color theme="1" tint="0.14999847407452621"/>
      <name val="Calibri"/>
      <family val="2"/>
    </font>
    <font>
      <b/>
      <sz val="13"/>
      <color rgb="FFFF0000"/>
      <name val="Calibri"/>
      <family val="2"/>
    </font>
    <font>
      <sz val="14"/>
      <color rgb="FFFF0000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.5"/>
      <color rgb="FF0000FF"/>
      <name val="Calibri"/>
      <family val="2"/>
    </font>
    <font>
      <b/>
      <sz val="22"/>
      <color theme="1" tint="0.34998626667073579"/>
      <name val="Calibri"/>
      <family val="2"/>
    </font>
    <font>
      <b/>
      <sz val="22"/>
      <name val="Calibri"/>
      <family val="2"/>
    </font>
    <font>
      <b/>
      <sz val="13"/>
      <color rgb="FF0000FF"/>
      <name val="맑은 고딕"/>
      <family val="3"/>
      <charset val="129"/>
      <scheme val="minor"/>
    </font>
    <font>
      <b/>
      <u/>
      <sz val="13"/>
      <color rgb="FF0000FF"/>
      <name val="Calibri"/>
      <family val="2"/>
    </font>
    <font>
      <b/>
      <u/>
      <sz val="13"/>
      <color theme="1" tint="0.34998626667073579"/>
      <name val="Calibri"/>
      <family val="2"/>
    </font>
    <font>
      <b/>
      <sz val="26"/>
      <color theme="0"/>
      <name val="Calibri"/>
      <family val="2"/>
    </font>
    <font>
      <b/>
      <sz val="36"/>
      <color theme="0"/>
      <name val="Calibri"/>
      <family val="2"/>
    </font>
    <font>
      <u/>
      <sz val="13"/>
      <name val="Calibri"/>
      <family val="2"/>
    </font>
    <font>
      <sz val="11"/>
      <name val="ＭＳ Ｐゴシック"/>
      <family val="2"/>
      <charset val="128"/>
    </font>
    <font>
      <u/>
      <sz val="11"/>
      <color theme="10"/>
      <name val="宋体"/>
      <family val="3"/>
      <charset val="134"/>
    </font>
    <font>
      <sz val="12"/>
      <name val="宋体"/>
      <family val="3"/>
      <charset val="134"/>
    </font>
    <font>
      <b/>
      <u/>
      <sz val="12"/>
      <name val="Calibri"/>
      <family val="2"/>
    </font>
    <font>
      <b/>
      <u/>
      <sz val="13.5"/>
      <color rgb="FF0000FF"/>
      <name val="맑은 고딕"/>
      <family val="3"/>
      <charset val="129"/>
      <scheme val="major"/>
    </font>
    <font>
      <sz val="12"/>
      <color rgb="FF0000FF"/>
      <name val="맑은 고딕"/>
      <family val="2"/>
      <charset val="129"/>
    </font>
    <font>
      <b/>
      <sz val="14"/>
      <color theme="1" tint="4.9989318521683403E-2"/>
      <name val="Calibri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u/>
      <sz val="16"/>
      <name val="Calibri"/>
      <family val="2"/>
    </font>
    <font>
      <sz val="13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b/>
      <sz val="17"/>
      <name val="맑은 고딕"/>
      <family val="3"/>
      <charset val="129"/>
      <scheme val="minor"/>
    </font>
    <font>
      <b/>
      <sz val="18.5"/>
      <color theme="1" tint="4.9989318521683403E-2"/>
      <name val="맑은 고딕"/>
      <family val="3"/>
      <charset val="129"/>
      <scheme val="major"/>
    </font>
    <font>
      <b/>
      <sz val="18.5"/>
      <name val="맑은 고딕"/>
      <family val="3"/>
      <charset val="129"/>
      <scheme val="major"/>
    </font>
    <font>
      <b/>
      <u/>
      <sz val="12.5"/>
      <name val="Calibri"/>
      <family val="2"/>
    </font>
    <font>
      <sz val="12"/>
      <name val="맑은 고딕"/>
      <family val="3"/>
      <charset val="129"/>
    </font>
    <font>
      <u/>
      <sz val="12"/>
      <name val="Calibri"/>
      <family val="2"/>
    </font>
    <font>
      <b/>
      <u/>
      <sz val="12"/>
      <name val="맑은 고딕"/>
      <family val="3"/>
      <charset val="129"/>
    </font>
    <font>
      <u/>
      <sz val="12"/>
      <color rgb="FF0000FF"/>
      <name val="Calibri"/>
      <family val="2"/>
    </font>
    <font>
      <b/>
      <u/>
      <sz val="13.5"/>
      <color rgb="FF0000FF"/>
      <name val="Arial"/>
      <family val="3"/>
      <charset val="129"/>
    </font>
    <font>
      <b/>
      <sz val="20"/>
      <color theme="0"/>
      <name val="맑은 고딕"/>
      <family val="3"/>
      <charset val="129"/>
      <scheme val="major"/>
    </font>
    <font>
      <sz val="12"/>
      <name val="Calibri"/>
      <family val="3"/>
      <charset val="129"/>
    </font>
    <font>
      <b/>
      <sz val="10.5"/>
      <color rgb="FF0000FF"/>
      <name val="맑은 고딕"/>
      <family val="3"/>
      <charset val="129"/>
      <scheme val="major"/>
    </font>
    <font>
      <b/>
      <sz val="13"/>
      <color rgb="FF0000FF"/>
      <name val="맑은 고딕"/>
      <family val="3"/>
      <charset val="129"/>
      <scheme val="major"/>
    </font>
    <font>
      <sz val="12"/>
      <name val="Arial Unicode MS"/>
      <family val="2"/>
      <charset val="129"/>
    </font>
    <font>
      <sz val="12"/>
      <name val="Calibri"/>
      <family val="3"/>
    </font>
    <font>
      <sz val="14.5"/>
      <color theme="1"/>
      <name val="Calibri"/>
      <family val="2"/>
    </font>
    <font>
      <u/>
      <sz val="12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6">
    <xf numFmtId="0" fontId="0" fillId="0" borderId="0"/>
    <xf numFmtId="0" fontId="15" fillId="3" borderId="1" applyNumberFormat="0" applyFont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28" fillId="2" borderId="0" applyNumberFormat="0" applyBorder="0" applyAlignment="0" applyProtection="0">
      <alignment vertical="center"/>
    </xf>
    <xf numFmtId="0" fontId="15" fillId="3" borderId="1" applyNumberFormat="0" applyFont="0" applyAlignment="0" applyProtection="0">
      <alignment vertical="center"/>
    </xf>
    <xf numFmtId="0" fontId="8" fillId="3" borderId="1" applyNumberFormat="0" applyFont="0" applyAlignment="0" applyProtection="0">
      <alignment vertical="center"/>
    </xf>
    <xf numFmtId="0" fontId="23" fillId="0" borderId="0" applyNumberFormat="0" applyFill="0" applyBorder="0" applyAlignment="0" applyProtection="0"/>
    <xf numFmtId="0" fontId="7" fillId="0" borderId="0">
      <alignment vertical="center"/>
    </xf>
    <xf numFmtId="0" fontId="8" fillId="0" borderId="0"/>
    <xf numFmtId="0" fontId="66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>
      <alignment vertical="center"/>
    </xf>
    <xf numFmtId="177" fontId="68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3">
    <xf numFmtId="0" fontId="0" fillId="0" borderId="0" xfId="0"/>
    <xf numFmtId="0" fontId="9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49" fontId="12" fillId="4" borderId="0" xfId="0" applyNumberFormat="1" applyFont="1" applyFill="1" applyAlignment="1">
      <alignment vertical="center"/>
    </xf>
    <xf numFmtId="0" fontId="12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1" fillId="4" borderId="0" xfId="0" applyFont="1" applyFill="1"/>
    <xf numFmtId="0" fontId="9" fillId="4" borderId="0" xfId="0" applyFont="1" applyFill="1"/>
    <xf numFmtId="0" fontId="14" fillId="4" borderId="0" xfId="0" applyFont="1" applyFill="1" applyAlignment="1">
      <alignment vertical="top"/>
    </xf>
    <xf numFmtId="0" fontId="11" fillId="0" borderId="0" xfId="0" applyFont="1" applyAlignment="1">
      <alignment vertical="center"/>
    </xf>
    <xf numFmtId="0" fontId="14" fillId="4" borderId="0" xfId="0" applyFont="1" applyFill="1"/>
    <xf numFmtId="0" fontId="14" fillId="5" borderId="0" xfId="0" applyFont="1" applyFill="1" applyAlignment="1">
      <alignment vertical="center"/>
    </xf>
    <xf numFmtId="42" fontId="14" fillId="4" borderId="0" xfId="2" applyFont="1" applyFill="1" applyBorder="1" applyAlignment="1"/>
    <xf numFmtId="0" fontId="20" fillId="5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4" fillId="5" borderId="0" xfId="0" applyFont="1" applyFill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9" fillId="5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29" fillId="0" borderId="0" xfId="4" applyFont="1" applyFill="1" applyBorder="1" applyAlignment="1">
      <alignment vertical="center"/>
    </xf>
    <xf numFmtId="176" fontId="25" fillId="0" borderId="2" xfId="0" quotePrefix="1" applyNumberFormat="1" applyFont="1" applyBorder="1" applyAlignment="1">
      <alignment horizontal="center" vertical="center"/>
    </xf>
    <xf numFmtId="176" fontId="30" fillId="8" borderId="2" xfId="0" quotePrefix="1" applyNumberFormat="1" applyFont="1" applyFill="1" applyBorder="1" applyAlignment="1">
      <alignment horizontal="center" vertical="center"/>
    </xf>
    <xf numFmtId="0" fontId="34" fillId="8" borderId="8" xfId="0" applyFont="1" applyFill="1" applyBorder="1" applyAlignment="1">
      <alignment horizontal="center" vertical="center"/>
    </xf>
    <xf numFmtId="0" fontId="34" fillId="8" borderId="9" xfId="0" applyFont="1" applyFill="1" applyBorder="1" applyAlignment="1">
      <alignment horizontal="center" vertical="center"/>
    </xf>
    <xf numFmtId="0" fontId="33" fillId="8" borderId="9" xfId="0" applyFont="1" applyFill="1" applyBorder="1" applyAlignment="1">
      <alignment horizontal="center" vertical="center"/>
    </xf>
    <xf numFmtId="0" fontId="35" fillId="0" borderId="0" xfId="5" applyFont="1" applyFill="1" applyBorder="1" applyAlignment="1">
      <alignment horizontal="center" vertical="center"/>
    </xf>
    <xf numFmtId="0" fontId="36" fillId="0" borderId="13" xfId="0" applyFont="1" applyBorder="1" applyAlignment="1">
      <alignment horizontal="left" vertical="center" indent="1"/>
    </xf>
    <xf numFmtId="0" fontId="25" fillId="4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0" xfId="0" applyFont="1"/>
    <xf numFmtId="0" fontId="25" fillId="4" borderId="2" xfId="0" quotePrefix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/>
    </xf>
    <xf numFmtId="0" fontId="9" fillId="5" borderId="0" xfId="0" applyFont="1" applyFill="1" applyAlignment="1">
      <alignment vertical="top"/>
    </xf>
    <xf numFmtId="0" fontId="9" fillId="0" borderId="0" xfId="0" applyFont="1" applyAlignment="1">
      <alignment vertical="top"/>
    </xf>
    <xf numFmtId="176" fontId="30" fillId="0" borderId="2" xfId="0" quotePrefix="1" applyNumberFormat="1" applyFont="1" applyBorder="1" applyAlignment="1">
      <alignment horizontal="center" vertical="center"/>
    </xf>
    <xf numFmtId="0" fontId="29" fillId="0" borderId="20" xfId="4" applyFont="1" applyFill="1" applyBorder="1" applyAlignment="1">
      <alignment horizontal="center" vertical="center"/>
    </xf>
    <xf numFmtId="176" fontId="25" fillId="4" borderId="2" xfId="0" quotePrefix="1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5" borderId="0" xfId="0" applyFont="1" applyFill="1" applyAlignment="1">
      <alignment horizontal="left" vertical="center" wrapText="1"/>
    </xf>
    <xf numFmtId="176" fontId="25" fillId="11" borderId="2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14" fillId="0" borderId="0" xfId="0" applyFont="1"/>
    <xf numFmtId="0" fontId="49" fillId="0" borderId="0" xfId="5" applyFont="1" applyFill="1" applyBorder="1" applyAlignment="1">
      <alignment horizontal="center" vertical="center"/>
    </xf>
    <xf numFmtId="42" fontId="9" fillId="4" borderId="0" xfId="2" applyFont="1" applyFill="1" applyBorder="1" applyAlignment="1"/>
    <xf numFmtId="42" fontId="9" fillId="0" borderId="0" xfId="2" applyFont="1" applyFill="1" applyBorder="1" applyAlignment="1">
      <alignment horizontal="center"/>
    </xf>
    <xf numFmtId="0" fontId="22" fillId="0" borderId="0" xfId="4" applyFont="1" applyFill="1" applyBorder="1" applyAlignment="1">
      <alignment horizontal="center" vertical="center"/>
    </xf>
    <xf numFmtId="0" fontId="21" fillId="4" borderId="0" xfId="0" applyFont="1" applyFill="1" applyAlignment="1">
      <alignment vertical="center"/>
    </xf>
    <xf numFmtId="42" fontId="13" fillId="4" borderId="0" xfId="2" applyFont="1" applyFill="1" applyBorder="1" applyAlignment="1">
      <alignment horizontal="center" vertical="center"/>
    </xf>
    <xf numFmtId="176" fontId="30" fillId="0" borderId="2" xfId="0" quotePrefix="1" applyNumberFormat="1" applyFont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/>
    </xf>
    <xf numFmtId="176" fontId="9" fillId="0" borderId="0" xfId="0" applyNumberFormat="1" applyFont="1" applyAlignment="1">
      <alignment horizontal="center"/>
    </xf>
    <xf numFmtId="0" fontId="22" fillId="0" borderId="11" xfId="4" applyFont="1" applyFill="1" applyBorder="1" applyAlignment="1">
      <alignment horizontal="center" vertical="center"/>
    </xf>
    <xf numFmtId="176" fontId="25" fillId="4" borderId="2" xfId="0" quotePrefix="1" applyNumberFormat="1" applyFont="1" applyFill="1" applyBorder="1" applyAlignment="1">
      <alignment vertical="center"/>
    </xf>
    <xf numFmtId="176" fontId="30" fillId="4" borderId="2" xfId="0" quotePrefix="1" applyNumberFormat="1" applyFont="1" applyFill="1" applyBorder="1" applyAlignment="1">
      <alignment horizontal="center" vertical="center"/>
    </xf>
    <xf numFmtId="0" fontId="56" fillId="0" borderId="0" xfId="0" applyFont="1" applyAlignment="1">
      <alignment vertical="center"/>
    </xf>
    <xf numFmtId="0" fontId="56" fillId="4" borderId="0" xfId="0" applyFont="1" applyFill="1" applyAlignment="1">
      <alignment vertical="center"/>
    </xf>
    <xf numFmtId="0" fontId="57" fillId="0" borderId="0" xfId="4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60" fillId="0" borderId="0" xfId="0" applyFont="1" applyAlignment="1">
      <alignment horizontal="left" vertical="center"/>
    </xf>
    <xf numFmtId="0" fontId="34" fillId="10" borderId="2" xfId="0" applyFont="1" applyFill="1" applyBorder="1" applyAlignment="1">
      <alignment horizontal="center" vertical="center"/>
    </xf>
    <xf numFmtId="0" fontId="32" fillId="10" borderId="2" xfId="0" applyFont="1" applyFill="1" applyBorder="1" applyAlignment="1">
      <alignment horizontal="center" vertical="center"/>
    </xf>
    <xf numFmtId="0" fontId="50" fillId="10" borderId="2" xfId="0" applyFont="1" applyFill="1" applyBorder="1" applyAlignment="1">
      <alignment horizontal="center" vertical="center"/>
    </xf>
    <xf numFmtId="176" fontId="46" fillId="0" borderId="2" xfId="0" quotePrefix="1" applyNumberFormat="1" applyFont="1" applyBorder="1" applyAlignment="1">
      <alignment horizontal="center" vertical="center"/>
    </xf>
    <xf numFmtId="0" fontId="70" fillId="0" borderId="0" xfId="4" applyFont="1" applyFill="1" applyBorder="1" applyAlignment="1">
      <alignment vertical="center"/>
    </xf>
    <xf numFmtId="0" fontId="36" fillId="8" borderId="9" xfId="0" applyFont="1" applyFill="1" applyBorder="1" applyAlignment="1">
      <alignment horizontal="center" vertical="center"/>
    </xf>
    <xf numFmtId="0" fontId="72" fillId="10" borderId="2" xfId="0" applyFont="1" applyFill="1" applyBorder="1" applyAlignment="1">
      <alignment horizontal="center" vertical="center"/>
    </xf>
    <xf numFmtId="0" fontId="73" fillId="10" borderId="19" xfId="0" applyFont="1" applyFill="1" applyBorder="1" applyAlignment="1">
      <alignment horizontal="center" vertical="center"/>
    </xf>
    <xf numFmtId="0" fontId="73" fillId="10" borderId="16" xfId="0" applyFont="1" applyFill="1" applyBorder="1" applyAlignment="1">
      <alignment horizontal="center" vertical="center"/>
    </xf>
    <xf numFmtId="0" fontId="74" fillId="10" borderId="16" xfId="0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/>
    </xf>
    <xf numFmtId="0" fontId="34" fillId="8" borderId="2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/>
    </xf>
    <xf numFmtId="0" fontId="36" fillId="8" borderId="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61" fillId="0" borderId="20" xfId="0" applyFont="1" applyBorder="1" applyAlignment="1">
      <alignment horizontal="left" vertical="center"/>
    </xf>
    <xf numFmtId="22" fontId="59" fillId="0" borderId="13" xfId="0" applyNumberFormat="1" applyFont="1" applyBorder="1" applyAlignment="1">
      <alignment horizontal="center" vertical="center"/>
    </xf>
    <xf numFmtId="176" fontId="16" fillId="0" borderId="20" xfId="0" applyNumberFormat="1" applyFont="1" applyBorder="1" applyAlignment="1">
      <alignment horizontal="right" vertical="top"/>
    </xf>
    <xf numFmtId="0" fontId="55" fillId="0" borderId="13" xfId="0" applyFont="1" applyBorder="1" applyAlignment="1">
      <alignment horizontal="center" vertical="center"/>
    </xf>
    <xf numFmtId="176" fontId="35" fillId="4" borderId="20" xfId="0" quotePrefix="1" applyNumberFormat="1" applyFont="1" applyFill="1" applyBorder="1" applyAlignment="1">
      <alignment horizontal="center" vertical="center"/>
    </xf>
    <xf numFmtId="0" fontId="52" fillId="4" borderId="13" xfId="0" applyFont="1" applyFill="1" applyBorder="1" applyAlignment="1">
      <alignment horizontal="center" vertical="center"/>
    </xf>
    <xf numFmtId="0" fontId="44" fillId="0" borderId="13" xfId="0" applyFont="1" applyBorder="1" applyAlignment="1">
      <alignment horizontal="left" vertical="top" indent="1"/>
    </xf>
    <xf numFmtId="0" fontId="44" fillId="0" borderId="20" xfId="0" applyFont="1" applyBorder="1" applyAlignment="1">
      <alignment horizontal="left" vertical="top" indent="1"/>
    </xf>
    <xf numFmtId="0" fontId="41" fillId="0" borderId="13" xfId="0" applyFont="1" applyBorder="1" applyAlignment="1">
      <alignment horizontal="center" vertical="center" wrapText="1"/>
    </xf>
    <xf numFmtId="176" fontId="27" fillId="0" borderId="20" xfId="0" applyNumberFormat="1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0" fontId="9" fillId="4" borderId="20" xfId="0" applyFont="1" applyFill="1" applyBorder="1" applyAlignment="1">
      <alignment vertical="center"/>
    </xf>
    <xf numFmtId="0" fontId="36" fillId="0" borderId="20" xfId="0" applyFont="1" applyBorder="1" applyAlignment="1">
      <alignment vertical="center"/>
    </xf>
    <xf numFmtId="0" fontId="40" fillId="0" borderId="13" xfId="0" applyFont="1" applyBorder="1" applyAlignment="1">
      <alignment horizontal="center" vertical="center" wrapText="1"/>
    </xf>
    <xf numFmtId="0" fontId="9" fillId="4" borderId="13" xfId="0" applyFont="1" applyFill="1" applyBorder="1" applyAlignment="1">
      <alignment vertical="center"/>
    </xf>
    <xf numFmtId="0" fontId="9" fillId="5" borderId="20" xfId="0" applyFont="1" applyFill="1" applyBorder="1" applyAlignment="1">
      <alignment vertical="top"/>
    </xf>
    <xf numFmtId="0" fontId="32" fillId="0" borderId="20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5" borderId="20" xfId="0" applyFont="1" applyFill="1" applyBorder="1" applyAlignment="1">
      <alignment vertical="center"/>
    </xf>
    <xf numFmtId="0" fontId="32" fillId="5" borderId="20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176" fontId="32" fillId="0" borderId="20" xfId="0" applyNumberFormat="1" applyFont="1" applyBorder="1" applyAlignment="1">
      <alignment horizontal="left"/>
    </xf>
    <xf numFmtId="0" fontId="25" fillId="0" borderId="20" xfId="0" quotePrefix="1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70" fillId="0" borderId="11" xfId="4" applyFont="1" applyFill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49" fontId="9" fillId="0" borderId="0" xfId="0" applyNumberFormat="1" applyFont="1" applyAlignment="1">
      <alignment horizontal="right" vertical="center"/>
    </xf>
    <xf numFmtId="0" fontId="48" fillId="0" borderId="0" xfId="0" applyFont="1"/>
    <xf numFmtId="0" fontId="32" fillId="8" borderId="3" xfId="0" applyFont="1" applyFill="1" applyBorder="1" applyAlignment="1">
      <alignment horizontal="center" vertical="center"/>
    </xf>
    <xf numFmtId="176" fontId="25" fillId="0" borderId="3" xfId="0" quotePrefix="1" applyNumberFormat="1" applyFont="1" applyBorder="1" applyAlignment="1">
      <alignment horizontal="center" vertical="center"/>
    </xf>
    <xf numFmtId="176" fontId="25" fillId="8" borderId="2" xfId="0" quotePrefix="1" applyNumberFormat="1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5" fillId="0" borderId="0" xfId="0" applyFont="1" applyAlignment="1">
      <alignment horizontal="center" vertical="center"/>
    </xf>
    <xf numFmtId="0" fontId="78" fillId="0" borderId="0" xfId="0" applyFont="1" applyAlignment="1">
      <alignment horizontal="left" vertical="center"/>
    </xf>
    <xf numFmtId="0" fontId="77" fillId="0" borderId="0" xfId="0" applyFont="1" applyAlignment="1">
      <alignment vertical="center"/>
    </xf>
    <xf numFmtId="0" fontId="76" fillId="0" borderId="0" xfId="0" applyFont="1" applyAlignment="1">
      <alignment horizontal="center" vertical="center"/>
    </xf>
    <xf numFmtId="0" fontId="61" fillId="0" borderId="0" xfId="0" applyFont="1" applyAlignment="1">
      <alignment horizontal="left" vertical="center"/>
    </xf>
    <xf numFmtId="0" fontId="62" fillId="0" borderId="0" xfId="0" applyFont="1" applyAlignment="1">
      <alignment horizontal="left" vertical="center"/>
    </xf>
    <xf numFmtId="22" fontId="59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5" borderId="0" xfId="0" applyFont="1" applyFill="1" applyAlignment="1">
      <alignment horizontal="center" vertical="center"/>
    </xf>
    <xf numFmtId="176" fontId="21" fillId="0" borderId="0" xfId="0" quotePrefix="1" applyNumberFormat="1" applyFont="1" applyAlignment="1">
      <alignment horizontal="center" vertical="center"/>
    </xf>
    <xf numFmtId="176" fontId="35" fillId="4" borderId="0" xfId="0" quotePrefix="1" applyNumberFormat="1" applyFont="1" applyFill="1" applyAlignment="1">
      <alignment horizontal="center" vertical="center"/>
    </xf>
    <xf numFmtId="176" fontId="54" fillId="0" borderId="0" xfId="0" quotePrefix="1" applyNumberFormat="1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2" fillId="4" borderId="0" xfId="0" applyFont="1" applyFill="1" applyAlignment="1">
      <alignment horizontal="center" vertical="center"/>
    </xf>
    <xf numFmtId="176" fontId="52" fillId="0" borderId="0" xfId="0" quotePrefix="1" applyNumberFormat="1" applyFont="1" applyAlignment="1">
      <alignment horizontal="center" vertical="center"/>
    </xf>
    <xf numFmtId="0" fontId="44" fillId="0" borderId="0" xfId="0" applyFont="1" applyAlignment="1">
      <alignment horizontal="left" vertical="top" indent="1"/>
    </xf>
    <xf numFmtId="0" fontId="45" fillId="0" borderId="0" xfId="0" applyFont="1" applyAlignment="1">
      <alignment horizontal="center" vertical="top"/>
    </xf>
    <xf numFmtId="0" fontId="41" fillId="0" borderId="0" xfId="0" applyFont="1" applyAlignment="1">
      <alignment horizontal="center" vertical="center" wrapText="1"/>
    </xf>
    <xf numFmtId="176" fontId="30" fillId="0" borderId="0" xfId="0" quotePrefix="1" applyNumberFormat="1" applyFont="1" applyAlignment="1">
      <alignment horizontal="center" vertical="center"/>
    </xf>
    <xf numFmtId="176" fontId="37" fillId="0" borderId="0" xfId="0" quotePrefix="1" applyNumberFormat="1" applyFont="1" applyAlignment="1">
      <alignment horizontal="center" vertical="center"/>
    </xf>
    <xf numFmtId="176" fontId="27" fillId="0" borderId="0" xfId="0" applyNumberFormat="1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41" fillId="4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178" fontId="9" fillId="5" borderId="0" xfId="0" applyNumberFormat="1" applyFont="1" applyFill="1" applyAlignment="1">
      <alignment vertical="center"/>
    </xf>
    <xf numFmtId="0" fontId="36" fillId="0" borderId="0" xfId="0" applyFont="1" applyAlignment="1">
      <alignment horizontal="left" vertical="center" indent="1"/>
    </xf>
    <xf numFmtId="0" fontId="32" fillId="4" borderId="0" xfId="0" applyFont="1" applyFill="1" applyAlignment="1">
      <alignment vertical="center"/>
    </xf>
    <xf numFmtId="176" fontId="31" fillId="0" borderId="0" xfId="0" quotePrefix="1" applyNumberFormat="1" applyFont="1" applyAlignment="1">
      <alignment vertical="center"/>
    </xf>
    <xf numFmtId="176" fontId="25" fillId="0" borderId="0" xfId="0" quotePrefix="1" applyNumberFormat="1" applyFont="1" applyAlignment="1">
      <alignment horizontal="center" vertical="center"/>
    </xf>
    <xf numFmtId="0" fontId="9" fillId="8" borderId="13" xfId="0" applyFont="1" applyFill="1" applyBorder="1" applyAlignment="1">
      <alignment vertical="center"/>
    </xf>
    <xf numFmtId="0" fontId="9" fillId="8" borderId="0" xfId="0" applyFont="1" applyFill="1" applyAlignment="1">
      <alignment vertical="center"/>
    </xf>
    <xf numFmtId="0" fontId="16" fillId="8" borderId="13" xfId="7" applyFont="1" applyFill="1" applyBorder="1" applyAlignment="1">
      <alignment vertical="top"/>
    </xf>
    <xf numFmtId="0" fontId="83" fillId="8" borderId="0" xfId="7" applyFont="1" applyFill="1" applyBorder="1" applyAlignment="1">
      <alignment vertical="top"/>
    </xf>
    <xf numFmtId="0" fontId="85" fillId="8" borderId="12" xfId="7" applyFont="1" applyFill="1" applyBorder="1" applyAlignment="1">
      <alignment horizontal="left" vertical="top" wrapText="1"/>
    </xf>
    <xf numFmtId="0" fontId="83" fillId="8" borderId="11" xfId="7" applyFont="1" applyFill="1" applyBorder="1" applyAlignment="1">
      <alignment horizontal="left" vertical="top" wrapText="1"/>
    </xf>
    <xf numFmtId="176" fontId="30" fillId="0" borderId="3" xfId="0" quotePrefix="1" applyNumberFormat="1" applyFont="1" applyBorder="1" applyAlignment="1">
      <alignment horizontal="center" vertical="center"/>
    </xf>
    <xf numFmtId="176" fontId="25" fillId="0" borderId="2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176" fontId="31" fillId="8" borderId="2" xfId="0" quotePrefix="1" applyNumberFormat="1" applyFont="1" applyFill="1" applyBorder="1" applyAlignment="1">
      <alignment horizontal="center" vertical="center"/>
    </xf>
    <xf numFmtId="0" fontId="41" fillId="0" borderId="2" xfId="0" quotePrefix="1" applyFont="1" applyBorder="1" applyAlignment="1">
      <alignment horizontal="center" vertical="center" wrapText="1"/>
    </xf>
    <xf numFmtId="0" fontId="41" fillId="4" borderId="2" xfId="0" quotePrefix="1" applyFont="1" applyFill="1" applyBorder="1" applyAlignment="1">
      <alignment horizontal="center" vertical="center" wrapText="1"/>
    </xf>
    <xf numFmtId="176" fontId="30" fillId="10" borderId="4" xfId="0" quotePrefix="1" applyNumberFormat="1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 vertical="center" wrapText="1"/>
    </xf>
    <xf numFmtId="176" fontId="30" fillId="0" borderId="3" xfId="0" quotePrefix="1" applyNumberFormat="1" applyFont="1" applyBorder="1" applyAlignment="1">
      <alignment horizontal="center" vertical="center" wrapText="1"/>
    </xf>
    <xf numFmtId="0" fontId="69" fillId="0" borderId="0" xfId="0" applyFont="1" applyAlignment="1">
      <alignment horizontal="left" vertical="top" indent="1"/>
    </xf>
    <xf numFmtId="176" fontId="93" fillId="0" borderId="2" xfId="0" quotePrefix="1" applyNumberFormat="1" applyFont="1" applyBorder="1" applyAlignment="1">
      <alignment horizontal="center" vertical="center"/>
    </xf>
    <xf numFmtId="176" fontId="93" fillId="11" borderId="2" xfId="0" applyNumberFormat="1" applyFont="1" applyFill="1" applyBorder="1" applyAlignment="1">
      <alignment horizontal="center" vertical="center"/>
    </xf>
    <xf numFmtId="0" fontId="94" fillId="0" borderId="13" xfId="0" applyFont="1" applyBorder="1" applyAlignment="1">
      <alignment horizontal="left" vertical="top" indent="1"/>
    </xf>
    <xf numFmtId="0" fontId="86" fillId="0" borderId="0" xfId="4" applyFont="1" applyFill="1" applyBorder="1" applyAlignment="1">
      <alignment horizontal="center" vertical="center"/>
    </xf>
    <xf numFmtId="0" fontId="79" fillId="9" borderId="15" xfId="0" applyFont="1" applyFill="1" applyBorder="1" applyAlignment="1">
      <alignment horizontal="center" vertical="center"/>
    </xf>
    <xf numFmtId="0" fontId="79" fillId="9" borderId="8" xfId="0" applyFont="1" applyFill="1" applyBorder="1" applyAlignment="1">
      <alignment horizontal="center" vertical="center"/>
    </xf>
    <xf numFmtId="0" fontId="79" fillId="9" borderId="12" xfId="0" applyFont="1" applyFill="1" applyBorder="1" applyAlignment="1">
      <alignment horizontal="center" vertical="center"/>
    </xf>
    <xf numFmtId="0" fontId="79" fillId="9" borderId="5" xfId="0" applyFont="1" applyFill="1" applyBorder="1" applyAlignment="1">
      <alignment horizontal="center" vertical="center"/>
    </xf>
    <xf numFmtId="0" fontId="87" fillId="6" borderId="0" xfId="6" quotePrefix="1" applyFont="1" applyFill="1" applyBorder="1" applyAlignment="1">
      <alignment horizontal="center" vertical="center"/>
    </xf>
    <xf numFmtId="0" fontId="29" fillId="0" borderId="0" xfId="4" applyFont="1" applyFill="1" applyBorder="1" applyAlignment="1">
      <alignment horizontal="left" vertical="center" indent="2"/>
    </xf>
    <xf numFmtId="0" fontId="86" fillId="0" borderId="0" xfId="4" applyFont="1" applyFill="1" applyBorder="1" applyAlignment="1">
      <alignment horizontal="left" vertical="center" indent="2"/>
    </xf>
    <xf numFmtId="0" fontId="39" fillId="10" borderId="9" xfId="0" applyFont="1" applyFill="1" applyBorder="1" applyAlignment="1">
      <alignment horizontal="center" vertical="center"/>
    </xf>
    <xf numFmtId="0" fontId="39" fillId="10" borderId="18" xfId="0" applyFont="1" applyFill="1" applyBorder="1" applyAlignment="1">
      <alignment horizontal="center" vertical="center"/>
    </xf>
    <xf numFmtId="0" fontId="39" fillId="10" borderId="6" xfId="0" applyFont="1" applyFill="1" applyBorder="1" applyAlignment="1">
      <alignment horizontal="center" vertical="center"/>
    </xf>
    <xf numFmtId="0" fontId="38" fillId="10" borderId="10" xfId="0" applyFont="1" applyFill="1" applyBorder="1" applyAlignment="1">
      <alignment horizontal="center" vertical="center"/>
    </xf>
    <xf numFmtId="0" fontId="38" fillId="10" borderId="17" xfId="0" applyFont="1" applyFill="1" applyBorder="1" applyAlignment="1">
      <alignment horizontal="center" vertical="center"/>
    </xf>
    <xf numFmtId="0" fontId="38" fillId="10" borderId="7" xfId="0" applyFont="1" applyFill="1" applyBorder="1" applyAlignment="1">
      <alignment horizontal="center" vertical="center"/>
    </xf>
    <xf numFmtId="0" fontId="51" fillId="10" borderId="2" xfId="0" applyFont="1" applyFill="1" applyBorder="1" applyAlignment="1">
      <alignment horizontal="center" vertical="center"/>
    </xf>
    <xf numFmtId="0" fontId="29" fillId="0" borderId="0" xfId="4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center" vertical="center"/>
    </xf>
    <xf numFmtId="176" fontId="90" fillId="0" borderId="0" xfId="0" applyNumberFormat="1" applyFont="1" applyAlignment="1">
      <alignment horizontal="center" vertical="center" wrapText="1"/>
    </xf>
    <xf numFmtId="176" fontId="90" fillId="0" borderId="20" xfId="0" applyNumberFormat="1" applyFont="1" applyBorder="1" applyAlignment="1">
      <alignment horizontal="center" vertical="center" wrapText="1"/>
    </xf>
    <xf numFmtId="0" fontId="43" fillId="12" borderId="13" xfId="0" applyFont="1" applyFill="1" applyBorder="1" applyAlignment="1">
      <alignment horizontal="center" vertical="center"/>
    </xf>
    <xf numFmtId="0" fontId="43" fillId="12" borderId="0" xfId="0" applyFont="1" applyFill="1" applyAlignment="1">
      <alignment horizontal="center" vertical="center"/>
    </xf>
    <xf numFmtId="0" fontId="43" fillId="12" borderId="20" xfId="0" applyFont="1" applyFill="1" applyBorder="1" applyAlignment="1">
      <alignment horizontal="center" vertical="center"/>
    </xf>
    <xf numFmtId="0" fontId="87" fillId="6" borderId="13" xfId="0" applyFont="1" applyFill="1" applyBorder="1" applyAlignment="1">
      <alignment horizontal="center" vertical="center" wrapText="1"/>
    </xf>
    <xf numFmtId="0" fontId="87" fillId="6" borderId="0" xfId="0" applyFont="1" applyFill="1" applyAlignment="1">
      <alignment horizontal="center" vertical="center" wrapText="1"/>
    </xf>
    <xf numFmtId="0" fontId="87" fillId="6" borderId="20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87" fillId="6" borderId="20" xfId="6" quotePrefix="1" applyFont="1" applyFill="1" applyBorder="1" applyAlignment="1">
      <alignment horizontal="center" vertical="center"/>
    </xf>
    <xf numFmtId="176" fontId="89" fillId="0" borderId="13" xfId="0" applyNumberFormat="1" applyFont="1" applyBorder="1" applyAlignment="1">
      <alignment horizontal="center" vertical="center" wrapText="1"/>
    </xf>
    <xf numFmtId="176" fontId="89" fillId="0" borderId="0" xfId="0" applyNumberFormat="1" applyFont="1" applyAlignment="1">
      <alignment horizontal="center" vertical="center" wrapText="1"/>
    </xf>
    <xf numFmtId="176" fontId="89" fillId="0" borderId="12" xfId="0" applyNumberFormat="1" applyFont="1" applyBorder="1" applyAlignment="1">
      <alignment horizontal="center" vertical="center" wrapText="1"/>
    </xf>
    <xf numFmtId="176" fontId="89" fillId="0" borderId="11" xfId="0" applyNumberFormat="1" applyFont="1" applyBorder="1" applyAlignment="1">
      <alignment horizontal="center" vertical="center" wrapText="1"/>
    </xf>
    <xf numFmtId="0" fontId="80" fillId="9" borderId="15" xfId="0" applyFont="1" applyFill="1" applyBorder="1" applyAlignment="1">
      <alignment horizontal="center" vertical="center"/>
    </xf>
    <xf numFmtId="0" fontId="80" fillId="9" borderId="14" xfId="0" applyFont="1" applyFill="1" applyBorder="1" applyAlignment="1">
      <alignment horizontal="center" vertical="center"/>
    </xf>
    <xf numFmtId="0" fontId="80" fillId="9" borderId="8" xfId="0" applyFont="1" applyFill="1" applyBorder="1" applyAlignment="1">
      <alignment horizontal="center" vertical="center"/>
    </xf>
    <xf numFmtId="0" fontId="80" fillId="9" borderId="12" xfId="0" applyFont="1" applyFill="1" applyBorder="1" applyAlignment="1">
      <alignment horizontal="center" vertical="center"/>
    </xf>
    <xf numFmtId="0" fontId="80" fillId="9" borderId="11" xfId="0" applyFont="1" applyFill="1" applyBorder="1" applyAlignment="1">
      <alignment horizontal="center" vertical="center"/>
    </xf>
    <xf numFmtId="0" fontId="80" fillId="9" borderId="5" xfId="0" applyFont="1" applyFill="1" applyBorder="1" applyAlignment="1">
      <alignment horizontal="center" vertical="center"/>
    </xf>
    <xf numFmtId="0" fontId="79" fillId="9" borderId="14" xfId="0" applyFont="1" applyFill="1" applyBorder="1" applyAlignment="1">
      <alignment horizontal="center" vertical="center"/>
    </xf>
    <xf numFmtId="0" fontId="79" fillId="9" borderId="13" xfId="0" applyFont="1" applyFill="1" applyBorder="1" applyAlignment="1">
      <alignment horizontal="center" vertical="center"/>
    </xf>
    <xf numFmtId="0" fontId="79" fillId="9" borderId="0" xfId="0" applyFont="1" applyFill="1" applyAlignment="1">
      <alignment horizontal="center" vertical="center"/>
    </xf>
    <xf numFmtId="0" fontId="79" fillId="9" borderId="20" xfId="0" applyFont="1" applyFill="1" applyBorder="1" applyAlignment="1">
      <alignment horizontal="center" vertical="center"/>
    </xf>
    <xf numFmtId="0" fontId="79" fillId="9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vertical="top"/>
    </xf>
    <xf numFmtId="0" fontId="9" fillId="7" borderId="0" xfId="0" applyFont="1" applyFill="1" applyAlignment="1">
      <alignment vertical="top"/>
    </xf>
    <xf numFmtId="0" fontId="26" fillId="0" borderId="0" xfId="0" applyFont="1" applyAlignment="1">
      <alignment horizontal="left" vertical="center"/>
    </xf>
    <xf numFmtId="0" fontId="81" fillId="8" borderId="13" xfId="0" applyFont="1" applyFill="1" applyBorder="1" applyAlignment="1">
      <alignment horizontal="left" vertical="center"/>
    </xf>
    <xf numFmtId="0" fontId="81" fillId="8" borderId="0" xfId="0" applyFont="1" applyFill="1" applyAlignment="1">
      <alignment horizontal="left" vertical="center"/>
    </xf>
    <xf numFmtId="0" fontId="88" fillId="8" borderId="13" xfId="0" applyFont="1" applyFill="1" applyBorder="1" applyAlignment="1">
      <alignment horizontal="left" vertical="top" wrapText="1"/>
    </xf>
    <xf numFmtId="0" fontId="12" fillId="8" borderId="0" xfId="0" applyFont="1" applyFill="1" applyAlignment="1">
      <alignment horizontal="left" vertical="top" wrapText="1"/>
    </xf>
    <xf numFmtId="0" fontId="12" fillId="8" borderId="13" xfId="0" applyFont="1" applyFill="1" applyBorder="1" applyAlignment="1">
      <alignment horizontal="left" vertical="top" wrapText="1"/>
    </xf>
    <xf numFmtId="0" fontId="69" fillId="8" borderId="13" xfId="0" applyFont="1" applyFill="1" applyBorder="1" applyAlignment="1">
      <alignment horizontal="left" vertical="center"/>
    </xf>
    <xf numFmtId="0" fontId="69" fillId="8" borderId="0" xfId="0" applyFont="1" applyFill="1" applyAlignment="1">
      <alignment horizontal="left" vertical="center"/>
    </xf>
    <xf numFmtId="0" fontId="69" fillId="8" borderId="13" xfId="0" applyFont="1" applyFill="1" applyBorder="1" applyAlignment="1">
      <alignment horizontal="left" vertical="top" wrapText="1"/>
    </xf>
    <xf numFmtId="0" fontId="69" fillId="8" borderId="0" xfId="0" applyFont="1" applyFill="1" applyAlignment="1">
      <alignment horizontal="left" vertical="top" wrapText="1"/>
    </xf>
    <xf numFmtId="0" fontId="69" fillId="8" borderId="13" xfId="0" applyFont="1" applyFill="1" applyBorder="1" applyAlignment="1">
      <alignment horizontal="left" vertical="top"/>
    </xf>
    <xf numFmtId="0" fontId="69" fillId="8" borderId="0" xfId="0" applyFont="1" applyFill="1" applyAlignment="1">
      <alignment horizontal="left" vertical="top"/>
    </xf>
  </cellXfs>
  <cellStyles count="26">
    <cellStyle name="Currency [0]" xfId="2" xr:uid="{48CB9B5A-F553-4ECB-9482-0DC392B0C477}"/>
    <cellStyle name="Currency [0] 2" xfId="19" xr:uid="{F5FF7CCC-1117-45C6-B650-181F3C6C8A41}"/>
    <cellStyle name="Hyperlink" xfId="3" xr:uid="{989D1780-7452-4F1E-9802-D9866A266E6C}"/>
    <cellStyle name="Note" xfId="6" xr:uid="{CDFAB464-A555-48DA-9E36-9108FD922FEC}"/>
    <cellStyle name="메모 2" xfId="5" xr:uid="{79C625A9-3731-4257-BEAF-5F06A7B5C323}"/>
    <cellStyle name="메모 4" xfId="1" xr:uid="{90626F18-BCED-484B-8C29-175BE535D148}"/>
    <cellStyle name="보통 4" xfId="4" xr:uid="{55CA225A-9CF8-4B8C-AEF6-615A5CC281A4}"/>
    <cellStyle name="常规 2" xfId="13" xr:uid="{DC6828AA-AFDF-46A6-BEA4-BE4A05F2A59D}"/>
    <cellStyle name="常规_AEN LTS(20071031) " xfId="12" xr:uid="{F428FB15-49B9-44EC-BED3-F52E678E56B5}"/>
    <cellStyle name="표준" xfId="0" builtinId="0"/>
    <cellStyle name="표준 2" xfId="9" xr:uid="{71D9EB2B-0E66-46CA-9571-9648B4BF898B}"/>
    <cellStyle name="표준 3" xfId="10" xr:uid="{B209B1AC-14B1-4315-952C-1FEDFF0480B4}"/>
    <cellStyle name="표준 4" xfId="8" xr:uid="{0F5DBD82-62FC-4EC4-8E5D-8CC3B87C38EB}"/>
    <cellStyle name="표준 4 2" xfId="20" xr:uid="{D0026D64-DE3B-4B90-A81B-7617AFB1A26A}"/>
    <cellStyle name="표준 5" xfId="14" xr:uid="{A6C5A2BB-A481-4F46-8D7C-A1169A7ECDBA}"/>
    <cellStyle name="표준 5 2" xfId="21" xr:uid="{825F044B-4DD1-4DA9-8960-A0948B5C8B48}"/>
    <cellStyle name="표준 6" xfId="15" xr:uid="{80ABA14E-3446-4F4E-9B35-6E5A03FA4FE0}"/>
    <cellStyle name="표준 6 2" xfId="22" xr:uid="{C6B7CC9E-F41D-4E30-88BB-F7F2F4250BFB}"/>
    <cellStyle name="표준 7" xfId="16" xr:uid="{1B60D917-539C-4FA4-83A0-50183A93E920}"/>
    <cellStyle name="표준 7 2" xfId="23" xr:uid="{FF776294-1150-4569-B2FA-52F0B626B050}"/>
    <cellStyle name="표준 8" xfId="17" xr:uid="{20037190-E8D7-450C-A247-793BAAF1794D}"/>
    <cellStyle name="표준 8 2" xfId="24" xr:uid="{F83675FB-41BC-4CFF-8518-B1B3C572CE2B}"/>
    <cellStyle name="표준 9" xfId="18" xr:uid="{E4F2EBB3-182A-4A46-8B2D-0987588EFD2A}"/>
    <cellStyle name="표준 9 2" xfId="25" xr:uid="{1F1CC8E6-A9A7-419C-8869-B3DC265ADC8F}"/>
    <cellStyle name="하이퍼링크" xfId="7" builtinId="8"/>
    <cellStyle name="하이퍼링크 2" xfId="11" xr:uid="{C6AE1F92-A042-4B85-B3A0-D9B1106C988D}"/>
  </cellStyles>
  <dxfs count="0"/>
  <tableStyles count="0" defaultTableStyle="TableStyleMedium2" defaultPivotStyle="PivotStyleLight16"/>
  <colors>
    <mruColors>
      <color rgb="FF0000FF"/>
      <color rgb="FFE6B8B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979331</xdr:colOff>
      <xdr:row>0</xdr:row>
      <xdr:rowOff>134154</xdr:rowOff>
    </xdr:from>
    <xdr:to>
      <xdr:col>9</xdr:col>
      <xdr:colOff>536619</xdr:colOff>
      <xdr:row>3</xdr:row>
      <xdr:rowOff>381356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DF342426-2346-392E-815D-6E0EE5A23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4401" y="134154"/>
          <a:ext cx="7807817" cy="971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ines.coscoshipping.com/ebusiness/cargoTrack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89D24-1057-4B8C-BCE1-0F7A3ED24F5E}">
  <sheetPr>
    <pageSetUpPr fitToPage="1"/>
  </sheetPr>
  <dimension ref="A1:AO105"/>
  <sheetViews>
    <sheetView showGridLines="0" tabSelected="1" showWhiteSpace="0" view="pageBreakPreview" topLeftCell="A5" zoomScale="87" zoomScaleNormal="70" zoomScaleSheetLayoutView="87" zoomScalePageLayoutView="70" workbookViewId="0">
      <selection activeCell="I30" sqref="I30"/>
    </sheetView>
  </sheetViews>
  <sheetFormatPr defaultRowHeight="19.5" customHeight="1"/>
  <cols>
    <col min="1" max="1" width="35" style="1" customWidth="1"/>
    <col min="2" max="2" width="15.21875" style="7" customWidth="1"/>
    <col min="3" max="3" width="19.33203125" style="7" customWidth="1"/>
    <col min="4" max="4" width="9.77734375" style="7" customWidth="1"/>
    <col min="5" max="5" width="9.77734375" style="8" customWidth="1"/>
    <col min="6" max="6" width="1.33203125" style="7" customWidth="1"/>
    <col min="7" max="14" width="13.5546875" style="7" customWidth="1"/>
    <col min="15" max="15" width="6.88671875" style="115" customWidth="1"/>
    <col min="16" max="16" width="2.77734375" style="1" customWidth="1"/>
    <col min="17" max="17" width="16.77734375" style="6" customWidth="1"/>
    <col min="18" max="18" width="26.33203125" style="4" customWidth="1"/>
    <col min="19" max="19" width="6.44140625" style="4" customWidth="1"/>
    <col min="20" max="20" width="10.77734375" style="5" customWidth="1"/>
    <col min="21" max="21" width="17.21875" style="4" customWidth="1"/>
    <col min="22" max="22" width="18.109375" style="4" customWidth="1"/>
    <col min="23" max="23" width="3.109375" style="3" customWidth="1"/>
    <col min="24" max="24" width="6.5546875" style="3" customWidth="1"/>
    <col min="25" max="40" width="8.88671875" style="2"/>
    <col min="41" max="16384" width="8.88671875" style="1"/>
  </cols>
  <sheetData>
    <row r="1" spans="1:40" ht="19.5" customHeight="1">
      <c r="A1" s="110"/>
      <c r="B1" s="111"/>
      <c r="C1" s="111"/>
      <c r="D1" s="111"/>
      <c r="E1" s="112"/>
      <c r="F1" s="111"/>
      <c r="G1" s="111"/>
      <c r="H1" s="111"/>
      <c r="I1" s="111"/>
      <c r="J1" s="111"/>
      <c r="K1" s="111"/>
      <c r="L1" s="113"/>
      <c r="M1" s="111"/>
      <c r="N1" s="114"/>
      <c r="Q1" s="116"/>
      <c r="R1" s="116"/>
      <c r="S1" s="116"/>
      <c r="T1" s="116"/>
      <c r="U1" s="116"/>
      <c r="V1" s="116"/>
      <c r="W1" s="16"/>
      <c r="X1" s="16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9.5" customHeight="1">
      <c r="A2" s="102"/>
      <c r="I2" s="123"/>
      <c r="K2" s="124"/>
      <c r="L2" s="12"/>
      <c r="N2" s="94"/>
      <c r="Q2" s="116"/>
      <c r="R2" s="116"/>
      <c r="S2" s="116"/>
      <c r="T2" s="116"/>
      <c r="U2" s="116"/>
      <c r="V2" s="116"/>
      <c r="W2" s="9"/>
      <c r="X2" s="9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9.5" customHeight="1">
      <c r="A3" s="102"/>
      <c r="I3" s="123"/>
      <c r="J3" s="125"/>
      <c r="K3" s="126" t="s">
        <v>47</v>
      </c>
      <c r="L3" s="127"/>
      <c r="N3" s="94"/>
      <c r="Q3" s="116"/>
      <c r="R3" s="116"/>
      <c r="S3" s="116"/>
      <c r="T3" s="116"/>
      <c r="U3" s="116"/>
      <c r="V3" s="116"/>
      <c r="W3" s="9"/>
      <c r="X3" s="9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40.5" customHeight="1">
      <c r="A4" s="102"/>
      <c r="I4" s="123"/>
      <c r="K4" s="126" t="s">
        <v>69</v>
      </c>
      <c r="L4" s="128"/>
      <c r="N4" s="94"/>
      <c r="Q4" s="116"/>
      <c r="R4" s="116"/>
      <c r="S4" s="116"/>
      <c r="T4" s="116"/>
      <c r="U4" s="116"/>
      <c r="V4" s="116"/>
      <c r="W4" s="9"/>
      <c r="X4" s="9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s="50" customFormat="1" ht="55.5" customHeight="1">
      <c r="A5" s="195" t="s">
        <v>46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7"/>
      <c r="O5" s="115"/>
      <c r="Q5" s="116"/>
      <c r="R5" s="116"/>
      <c r="S5" s="116"/>
      <c r="T5" s="116"/>
      <c r="U5" s="116"/>
      <c r="V5" s="116"/>
      <c r="W5" s="51"/>
      <c r="X5" s="51"/>
    </row>
    <row r="6" spans="1:40" s="68" customFormat="1" ht="11.25" customHeight="1">
      <c r="A6" s="83"/>
      <c r="B6" s="129"/>
      <c r="C6" s="129"/>
      <c r="D6" s="129"/>
      <c r="E6" s="130"/>
      <c r="F6" s="129"/>
      <c r="G6" s="129"/>
      <c r="H6" s="129"/>
      <c r="I6" s="129"/>
      <c r="J6" s="129"/>
      <c r="K6" s="129"/>
      <c r="L6" s="129"/>
      <c r="M6" s="129"/>
      <c r="N6" s="84"/>
      <c r="O6" s="115"/>
      <c r="P6" s="50"/>
    </row>
    <row r="7" spans="1:40" ht="17.25" customHeight="1">
      <c r="A7" s="198" t="s">
        <v>67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200"/>
      <c r="X7" s="18"/>
    </row>
    <row r="8" spans="1:40" ht="17.25" customHeight="1">
      <c r="A8" s="198"/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200"/>
      <c r="X8" s="18"/>
    </row>
    <row r="9" spans="1:40" ht="17.25" customHeight="1">
      <c r="A9" s="85"/>
      <c r="B9" s="131"/>
      <c r="C9" s="132"/>
      <c r="D9" s="132"/>
      <c r="E9" s="133"/>
      <c r="F9" s="132"/>
      <c r="G9" s="132"/>
      <c r="H9" s="1"/>
      <c r="I9" s="132"/>
      <c r="J9" s="132"/>
      <c r="K9" s="132"/>
      <c r="L9" s="132"/>
      <c r="M9" s="132"/>
      <c r="N9" s="86" t="s">
        <v>42</v>
      </c>
      <c r="Q9" s="1"/>
      <c r="R9" s="1"/>
      <c r="S9" s="1"/>
      <c r="T9" s="1"/>
      <c r="U9" s="1"/>
      <c r="V9" s="1"/>
      <c r="W9" s="1"/>
      <c r="X9" s="9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17.25" customHeight="1">
      <c r="A10" s="177" t="s">
        <v>63</v>
      </c>
      <c r="B10" s="178"/>
      <c r="C10" s="191" t="s">
        <v>34</v>
      </c>
      <c r="D10" s="191"/>
      <c r="E10" s="134"/>
      <c r="F10" s="135"/>
      <c r="G10" s="193" t="s">
        <v>74</v>
      </c>
      <c r="H10" s="193"/>
      <c r="I10" s="193"/>
      <c r="J10" s="193"/>
      <c r="K10" s="193"/>
      <c r="L10" s="193"/>
      <c r="M10" s="193"/>
      <c r="N10" s="194"/>
      <c r="Q10" s="1"/>
      <c r="R10" s="1"/>
      <c r="S10" s="1"/>
      <c r="T10" s="1"/>
      <c r="U10" s="1"/>
      <c r="V10" s="1"/>
      <c r="W10" s="1"/>
      <c r="X10" s="9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s="38" customFormat="1" ht="17.25" customHeight="1">
      <c r="A11" s="179"/>
      <c r="B11" s="180"/>
      <c r="C11" s="191"/>
      <c r="D11" s="191"/>
      <c r="E11" s="136"/>
      <c r="F11" s="7"/>
      <c r="G11" s="193"/>
      <c r="H11" s="193"/>
      <c r="I11" s="193"/>
      <c r="J11" s="193"/>
      <c r="K11" s="193"/>
      <c r="L11" s="193"/>
      <c r="M11" s="193"/>
      <c r="N11" s="194"/>
      <c r="O11" s="115"/>
      <c r="P11" s="67"/>
      <c r="X11" s="9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</row>
    <row r="12" spans="1:40" s="25" customFormat="1" ht="17.25" customHeight="1">
      <c r="A12" s="66"/>
      <c r="B12" s="66"/>
      <c r="C12" s="66"/>
      <c r="D12" s="55"/>
      <c r="E12" s="8"/>
      <c r="F12" s="7"/>
      <c r="G12" s="193"/>
      <c r="H12" s="193"/>
      <c r="I12" s="193"/>
      <c r="J12" s="193"/>
      <c r="K12" s="193"/>
      <c r="L12" s="193"/>
      <c r="M12" s="193"/>
      <c r="N12" s="194"/>
      <c r="O12" s="115"/>
      <c r="P12" s="52"/>
      <c r="X12" s="21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17.25" customHeight="1">
      <c r="A13" s="184" t="s">
        <v>24</v>
      </c>
      <c r="B13" s="184" t="s">
        <v>23</v>
      </c>
      <c r="C13" s="184" t="s">
        <v>22</v>
      </c>
      <c r="D13" s="187" t="s">
        <v>30</v>
      </c>
      <c r="E13" s="120" t="s">
        <v>62</v>
      </c>
      <c r="G13" s="190" t="s">
        <v>37</v>
      </c>
      <c r="H13" s="190"/>
      <c r="I13" s="190"/>
      <c r="J13" s="190"/>
      <c r="K13" s="190"/>
      <c r="L13" s="190"/>
      <c r="M13" s="190"/>
      <c r="N13" s="190"/>
      <c r="Q13" s="1"/>
      <c r="R13" s="1"/>
      <c r="S13" s="1"/>
      <c r="T13" s="1"/>
      <c r="U13" s="1"/>
      <c r="V13" s="2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s="64" customFormat="1" ht="17.25" customHeight="1">
      <c r="A14" s="185"/>
      <c r="B14" s="185"/>
      <c r="C14" s="185"/>
      <c r="D14" s="188"/>
      <c r="E14" s="121" t="s">
        <v>20</v>
      </c>
      <c r="F14" s="7"/>
      <c r="G14" s="69" t="s">
        <v>11</v>
      </c>
      <c r="H14" s="69" t="s">
        <v>76</v>
      </c>
      <c r="I14" s="69" t="s">
        <v>13</v>
      </c>
      <c r="J14" s="69" t="s">
        <v>9</v>
      </c>
      <c r="K14" s="69"/>
      <c r="L14" s="69"/>
      <c r="M14" s="69"/>
      <c r="N14" s="69"/>
      <c r="O14" s="115"/>
      <c r="V14" s="22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</row>
    <row r="15" spans="1:40" s="12" customFormat="1" ht="17.25" customHeight="1">
      <c r="A15" s="186"/>
      <c r="B15" s="186"/>
      <c r="C15" s="186"/>
      <c r="D15" s="189"/>
      <c r="E15" s="122">
        <v>2</v>
      </c>
      <c r="F15" s="7"/>
      <c r="G15" s="70">
        <v>36</v>
      </c>
      <c r="H15" s="70">
        <v>39</v>
      </c>
      <c r="I15" s="70">
        <v>43</v>
      </c>
      <c r="J15" s="70">
        <v>56</v>
      </c>
      <c r="K15" s="70"/>
      <c r="L15" s="70"/>
      <c r="M15" s="70"/>
      <c r="N15" s="70"/>
      <c r="O15" s="115"/>
      <c r="V15" s="9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40" s="12" customFormat="1" ht="17.25" customHeight="1">
      <c r="A16" s="170" t="s">
        <v>81</v>
      </c>
      <c r="B16" s="58" t="s">
        <v>82</v>
      </c>
      <c r="C16" s="171" t="s">
        <v>83</v>
      </c>
      <c r="D16" s="169">
        <v>45382</v>
      </c>
      <c r="E16" s="171">
        <f t="shared" ref="E16:E18" si="0">D16+2</f>
        <v>45384</v>
      </c>
      <c r="F16" s="7"/>
      <c r="G16" s="63">
        <f t="shared" ref="G16" si="1">D16+36</f>
        <v>45418</v>
      </c>
      <c r="H16" s="46">
        <f t="shared" ref="H16" si="2">D16+39</f>
        <v>45421</v>
      </c>
      <c r="I16" s="46">
        <f t="shared" ref="I16" si="3">D16+43</f>
        <v>45425</v>
      </c>
      <c r="J16" s="46">
        <f t="shared" ref="J16" si="4">D16+56</f>
        <v>45438</v>
      </c>
      <c r="K16" s="63"/>
      <c r="L16" s="63"/>
      <c r="M16" s="62"/>
      <c r="N16" s="62"/>
      <c r="O16" s="115"/>
      <c r="V16" s="9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40" s="12" customFormat="1" ht="17.25" customHeight="1">
      <c r="A17" s="170" t="s">
        <v>94</v>
      </c>
      <c r="B17" s="58" t="s">
        <v>95</v>
      </c>
      <c r="C17" s="171" t="s">
        <v>96</v>
      </c>
      <c r="D17" s="169">
        <v>45389</v>
      </c>
      <c r="E17" s="171">
        <f t="shared" si="0"/>
        <v>45391</v>
      </c>
      <c r="F17" s="7"/>
      <c r="G17" s="63">
        <f t="shared" ref="G17:G18" si="5">D17+36</f>
        <v>45425</v>
      </c>
      <c r="H17" s="46">
        <f t="shared" ref="H17:H18" si="6">D17+39</f>
        <v>45428</v>
      </c>
      <c r="I17" s="46">
        <f t="shared" ref="I17:I18" si="7">D17+43</f>
        <v>45432</v>
      </c>
      <c r="J17" s="46">
        <f t="shared" ref="J17:J18" si="8">D17+56</f>
        <v>45445</v>
      </c>
      <c r="K17" s="63"/>
      <c r="L17" s="63"/>
      <c r="M17" s="62"/>
      <c r="N17" s="62"/>
      <c r="O17" s="115"/>
      <c r="V17" s="9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40" ht="17.25" customHeight="1">
      <c r="A18" s="165" t="s">
        <v>78</v>
      </c>
      <c r="B18" s="58"/>
      <c r="C18" s="171"/>
      <c r="D18" s="169">
        <v>45396</v>
      </c>
      <c r="E18" s="171">
        <f t="shared" si="0"/>
        <v>45398</v>
      </c>
      <c r="G18" s="63">
        <f t="shared" si="5"/>
        <v>45432</v>
      </c>
      <c r="H18" s="46">
        <f t="shared" si="6"/>
        <v>45435</v>
      </c>
      <c r="I18" s="46">
        <f t="shared" si="7"/>
        <v>45439</v>
      </c>
      <c r="J18" s="46">
        <f t="shared" si="8"/>
        <v>45452</v>
      </c>
      <c r="K18" s="63"/>
      <c r="L18" s="63"/>
      <c r="M18" s="62"/>
      <c r="N18" s="62"/>
      <c r="Q18" s="1"/>
      <c r="R18" s="1"/>
      <c r="S18" s="1"/>
      <c r="T18" s="1"/>
      <c r="U18" s="1"/>
      <c r="V18" s="17"/>
      <c r="W18" s="2"/>
      <c r="X18" s="2"/>
      <c r="AM18" s="1"/>
      <c r="AN18" s="1"/>
    </row>
    <row r="19" spans="1:40" ht="17.25" customHeight="1">
      <c r="A19" s="165" t="s">
        <v>78</v>
      </c>
      <c r="B19" s="58"/>
      <c r="C19" s="171"/>
      <c r="D19" s="169">
        <v>45403</v>
      </c>
      <c r="E19" s="171">
        <f t="shared" ref="E19" si="9">D19+2</f>
        <v>45405</v>
      </c>
      <c r="G19" s="63">
        <f t="shared" ref="G19" si="10">D19+36</f>
        <v>45439</v>
      </c>
      <c r="H19" s="46">
        <f t="shared" ref="H19" si="11">D19+39</f>
        <v>45442</v>
      </c>
      <c r="I19" s="46">
        <f t="shared" ref="I19" si="12">D19+43</f>
        <v>45446</v>
      </c>
      <c r="J19" s="46">
        <f t="shared" ref="J19" si="13">D19+56</f>
        <v>45459</v>
      </c>
      <c r="K19" s="63"/>
      <c r="L19" s="63"/>
      <c r="M19" s="62"/>
      <c r="N19" s="62"/>
      <c r="Q19" s="1"/>
      <c r="R19" s="1"/>
      <c r="S19" s="1"/>
      <c r="T19" s="1"/>
      <c r="U19" s="1"/>
      <c r="V19" s="17"/>
      <c r="W19" s="2"/>
      <c r="X19" s="2"/>
      <c r="AM19" s="1"/>
      <c r="AN19" s="1"/>
    </row>
    <row r="20" spans="1:40" ht="17.25" customHeight="1">
      <c r="A20" s="87"/>
      <c r="B20" s="137"/>
      <c r="C20" s="137"/>
      <c r="D20" s="137"/>
      <c r="E20" s="7"/>
      <c r="G20" s="138"/>
      <c r="I20" s="138"/>
      <c r="J20" s="138"/>
      <c r="K20" s="138"/>
      <c r="L20" s="138"/>
      <c r="M20" s="139"/>
      <c r="N20" s="88"/>
      <c r="P20" s="60"/>
      <c r="Q20" s="1"/>
      <c r="R20" s="1"/>
      <c r="S20" s="1"/>
      <c r="T20" s="1"/>
      <c r="U20" s="1"/>
      <c r="V20" s="1"/>
      <c r="W20" s="1"/>
      <c r="X20" s="18"/>
    </row>
    <row r="21" spans="1:40" ht="17.25" customHeight="1">
      <c r="A21" s="177" t="s">
        <v>64</v>
      </c>
      <c r="B21" s="178"/>
      <c r="C21" s="191" t="s">
        <v>34</v>
      </c>
      <c r="D21" s="191"/>
      <c r="E21" s="192"/>
      <c r="G21" s="193" t="s">
        <v>110</v>
      </c>
      <c r="H21" s="193"/>
      <c r="I21" s="193"/>
      <c r="J21" s="193"/>
      <c r="K21" s="193"/>
      <c r="L21" s="193"/>
      <c r="M21" s="193"/>
      <c r="N21" s="194"/>
      <c r="Q21" s="1"/>
      <c r="R21" s="1"/>
      <c r="S21" s="1"/>
      <c r="T21" s="1"/>
      <c r="U21" s="1"/>
      <c r="V21" s="1"/>
      <c r="W21" s="1"/>
      <c r="X21" s="18"/>
    </row>
    <row r="22" spans="1:40" ht="17.25" customHeight="1">
      <c r="A22" s="179"/>
      <c r="B22" s="180"/>
      <c r="C22" s="191"/>
      <c r="D22" s="191"/>
      <c r="E22" s="192"/>
      <c r="G22" s="193"/>
      <c r="H22" s="193"/>
      <c r="I22" s="193"/>
      <c r="J22" s="193"/>
      <c r="K22" s="193"/>
      <c r="L22" s="193"/>
      <c r="M22" s="193"/>
      <c r="N22" s="194"/>
      <c r="Q22" s="1"/>
      <c r="R22" s="1"/>
      <c r="S22" s="1"/>
      <c r="T22" s="1"/>
      <c r="U22" s="1"/>
      <c r="V22" s="1"/>
      <c r="W22" s="1"/>
      <c r="X22" s="18"/>
    </row>
    <row r="23" spans="1:40" s="47" customFormat="1" ht="17.25" customHeight="1">
      <c r="A23" s="66"/>
      <c r="B23" s="66"/>
      <c r="C23" s="61"/>
      <c r="D23" s="61"/>
      <c r="E23" s="7"/>
      <c r="F23" s="7"/>
      <c r="G23" s="193"/>
      <c r="H23" s="193"/>
      <c r="I23" s="193"/>
      <c r="J23" s="193"/>
      <c r="K23" s="193"/>
      <c r="L23" s="193"/>
      <c r="M23" s="193"/>
      <c r="N23" s="194"/>
      <c r="O23" s="115"/>
      <c r="X23" s="20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</row>
    <row r="24" spans="1:40" s="14" customFormat="1" ht="17.25" customHeight="1">
      <c r="A24" s="184" t="s">
        <v>24</v>
      </c>
      <c r="B24" s="184" t="s">
        <v>23</v>
      </c>
      <c r="C24" s="184" t="s">
        <v>22</v>
      </c>
      <c r="D24" s="187" t="s">
        <v>30</v>
      </c>
      <c r="E24" s="120" t="s">
        <v>62</v>
      </c>
      <c r="F24" s="7"/>
      <c r="G24" s="190" t="s">
        <v>37</v>
      </c>
      <c r="H24" s="190"/>
      <c r="I24" s="190"/>
      <c r="J24" s="190"/>
      <c r="K24" s="190"/>
      <c r="L24" s="190"/>
      <c r="M24" s="190"/>
      <c r="N24" s="190"/>
      <c r="O24" s="115"/>
      <c r="V24" s="9"/>
    </row>
    <row r="25" spans="1:40" s="12" customFormat="1" ht="17.25" customHeight="1">
      <c r="A25" s="185"/>
      <c r="B25" s="185"/>
      <c r="C25" s="185"/>
      <c r="D25" s="188"/>
      <c r="E25" s="121" t="s">
        <v>27</v>
      </c>
      <c r="F25" s="7"/>
      <c r="G25" s="69" t="s">
        <v>15</v>
      </c>
      <c r="H25" s="75" t="s">
        <v>5</v>
      </c>
      <c r="I25" s="69" t="s">
        <v>12</v>
      </c>
      <c r="J25" s="69" t="s">
        <v>2</v>
      </c>
      <c r="K25" s="69"/>
      <c r="L25" s="69"/>
      <c r="M25" s="69"/>
      <c r="N25" s="69"/>
      <c r="O25" s="115"/>
      <c r="V25" s="9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40" s="14" customFormat="1" ht="17.25" customHeight="1">
      <c r="A26" s="186"/>
      <c r="B26" s="186"/>
      <c r="C26" s="186"/>
      <c r="D26" s="189"/>
      <c r="E26" s="122">
        <v>3</v>
      </c>
      <c r="F26" s="7"/>
      <c r="G26" s="70">
        <v>40</v>
      </c>
      <c r="H26" s="70">
        <v>43</v>
      </c>
      <c r="I26" s="70">
        <v>45</v>
      </c>
      <c r="J26" s="70">
        <v>47</v>
      </c>
      <c r="K26" s="70"/>
      <c r="L26" s="70"/>
      <c r="M26" s="70"/>
      <c r="N26" s="70"/>
      <c r="O26" s="115"/>
      <c r="V26" s="10"/>
    </row>
    <row r="27" spans="1:40" ht="33" customHeight="1">
      <c r="A27" s="170" t="s">
        <v>84</v>
      </c>
      <c r="B27" s="58" t="s">
        <v>85</v>
      </c>
      <c r="C27" s="171" t="s">
        <v>86</v>
      </c>
      <c r="D27" s="169">
        <v>45382</v>
      </c>
      <c r="E27" s="171">
        <f t="shared" ref="E27:E28" si="14">D27+3</f>
        <v>45385</v>
      </c>
      <c r="G27" s="46" t="s">
        <v>139</v>
      </c>
      <c r="H27" s="46" t="s">
        <v>140</v>
      </c>
      <c r="I27" s="28" t="s">
        <v>141</v>
      </c>
      <c r="J27" s="28" t="s">
        <v>142</v>
      </c>
      <c r="K27" s="28" t="s">
        <v>143</v>
      </c>
      <c r="L27" s="44"/>
      <c r="M27" s="39"/>
      <c r="N27" s="62"/>
      <c r="Q27" s="1"/>
      <c r="R27" s="1"/>
      <c r="S27" s="1"/>
      <c r="T27" s="1"/>
      <c r="U27" s="1"/>
      <c r="V27" s="2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s="12" customFormat="1" ht="17.25" customHeight="1">
      <c r="A28" s="165" t="s">
        <v>78</v>
      </c>
      <c r="B28" s="58"/>
      <c r="C28" s="171"/>
      <c r="D28" s="169">
        <v>45389</v>
      </c>
      <c r="E28" s="171">
        <f t="shared" si="14"/>
        <v>45392</v>
      </c>
      <c r="F28" s="7"/>
      <c r="G28" s="46"/>
      <c r="H28" s="46"/>
      <c r="I28" s="28"/>
      <c r="J28" s="28"/>
      <c r="K28" s="28"/>
      <c r="L28" s="44"/>
      <c r="M28" s="59"/>
      <c r="N28" s="62"/>
      <c r="O28" s="115"/>
      <c r="V28" s="18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40" ht="17.25" customHeight="1">
      <c r="A29" s="170" t="s">
        <v>111</v>
      </c>
      <c r="B29" s="58" t="s">
        <v>112</v>
      </c>
      <c r="C29" s="171" t="s">
        <v>113</v>
      </c>
      <c r="D29" s="169">
        <v>45396</v>
      </c>
      <c r="E29" s="171">
        <f t="shared" ref="E29:E30" si="15">D29+3</f>
        <v>45399</v>
      </c>
      <c r="G29" s="46">
        <f t="shared" ref="G29:G30" si="16">D29+$G$26</f>
        <v>45436</v>
      </c>
      <c r="H29" s="46">
        <f t="shared" ref="H29:H30" si="17">D29+$H$26</f>
        <v>45439</v>
      </c>
      <c r="I29" s="28">
        <f t="shared" ref="I29:I30" si="18">D29+$I$26</f>
        <v>45441</v>
      </c>
      <c r="J29" s="28">
        <f t="shared" ref="J29:J30" si="19">D29+$J$26</f>
        <v>45443</v>
      </c>
      <c r="K29" s="28"/>
      <c r="L29" s="44"/>
      <c r="M29" s="39"/>
      <c r="N29" s="62"/>
      <c r="Q29" s="1"/>
      <c r="R29" s="1"/>
      <c r="S29" s="1"/>
      <c r="T29" s="1"/>
      <c r="U29" s="1"/>
      <c r="V29" s="18"/>
      <c r="W29" s="2"/>
      <c r="X29" s="2"/>
      <c r="AM29" s="1"/>
      <c r="AN29" s="1"/>
    </row>
    <row r="30" spans="1:40" s="25" customFormat="1" ht="17.25" customHeight="1">
      <c r="A30" s="170" t="s">
        <v>114</v>
      </c>
      <c r="B30" s="58" t="s">
        <v>115</v>
      </c>
      <c r="C30" s="171" t="s">
        <v>116</v>
      </c>
      <c r="D30" s="169">
        <v>45403</v>
      </c>
      <c r="E30" s="171">
        <f t="shared" si="15"/>
        <v>45406</v>
      </c>
      <c r="F30" s="7"/>
      <c r="G30" s="46">
        <f t="shared" si="16"/>
        <v>45443</v>
      </c>
      <c r="H30" s="46">
        <f t="shared" si="17"/>
        <v>45446</v>
      </c>
      <c r="I30" s="28">
        <f t="shared" si="18"/>
        <v>45448</v>
      </c>
      <c r="J30" s="28">
        <f t="shared" si="19"/>
        <v>45450</v>
      </c>
      <c r="K30" s="28"/>
      <c r="L30" s="44"/>
      <c r="M30" s="39"/>
      <c r="N30" s="62"/>
      <c r="O30" s="115"/>
      <c r="V30" s="17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2"/>
      <c r="AI30" s="201"/>
      <c r="AJ30" s="201"/>
      <c r="AK30" s="201"/>
      <c r="AL30" s="201"/>
      <c r="AM30" s="201"/>
    </row>
    <row r="31" spans="1:40" ht="17.25" customHeight="1">
      <c r="A31" s="89"/>
      <c r="B31" s="140"/>
      <c r="C31" s="141"/>
      <c r="D31" s="142"/>
      <c r="E31" s="137"/>
      <c r="G31" s="138"/>
      <c r="I31" s="138"/>
      <c r="J31" s="138"/>
      <c r="K31" s="138"/>
      <c r="L31" s="138"/>
      <c r="M31" s="138"/>
      <c r="N31" s="88"/>
      <c r="Q31" s="1"/>
      <c r="R31" s="1"/>
      <c r="S31" s="1"/>
      <c r="T31" s="1"/>
      <c r="U31" s="1"/>
      <c r="V31" s="1"/>
      <c r="W31" s="1"/>
      <c r="X31" s="9"/>
    </row>
    <row r="32" spans="1:40" ht="17.25" customHeight="1">
      <c r="A32" s="177" t="s">
        <v>53</v>
      </c>
      <c r="B32" s="178"/>
      <c r="C32" s="191" t="s">
        <v>34</v>
      </c>
      <c r="D32" s="191"/>
      <c r="E32" s="57"/>
      <c r="G32" s="193" t="s">
        <v>108</v>
      </c>
      <c r="H32" s="193"/>
      <c r="I32" s="193"/>
      <c r="J32" s="193"/>
      <c r="K32" s="193"/>
      <c r="L32" s="193"/>
      <c r="M32" s="193"/>
      <c r="N32" s="194"/>
      <c r="Q32" s="1"/>
      <c r="R32" s="1"/>
      <c r="S32" s="1"/>
      <c r="T32" s="1"/>
      <c r="U32" s="1"/>
      <c r="V32" s="1"/>
      <c r="W32" s="1"/>
      <c r="X32" s="9"/>
    </row>
    <row r="33" spans="1:40" s="47" customFormat="1" ht="17.25" customHeight="1">
      <c r="A33" s="179"/>
      <c r="B33" s="180"/>
      <c r="C33" s="191"/>
      <c r="D33" s="191"/>
      <c r="E33" s="136"/>
      <c r="F33" s="7"/>
      <c r="G33" s="193"/>
      <c r="H33" s="193"/>
      <c r="I33" s="193"/>
      <c r="J33" s="193"/>
      <c r="K33" s="193"/>
      <c r="L33" s="193"/>
      <c r="M33" s="193"/>
      <c r="N33" s="194"/>
      <c r="O33" s="115"/>
      <c r="X33" s="20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</row>
    <row r="34" spans="1:40" s="53" customFormat="1" ht="17.25" customHeight="1">
      <c r="A34" s="66"/>
      <c r="B34" s="66"/>
      <c r="C34" s="55"/>
      <c r="D34" s="55"/>
      <c r="E34" s="8"/>
      <c r="F34" s="7"/>
      <c r="G34" s="193"/>
      <c r="H34" s="193"/>
      <c r="I34" s="193"/>
      <c r="J34" s="193"/>
      <c r="K34" s="193"/>
      <c r="L34" s="193"/>
      <c r="M34" s="193"/>
      <c r="N34" s="194"/>
      <c r="O34" s="115"/>
      <c r="P34" s="54"/>
      <c r="X34" s="19"/>
    </row>
    <row r="35" spans="1:40" s="25" customFormat="1" ht="17.25" customHeight="1">
      <c r="A35" s="184" t="s">
        <v>24</v>
      </c>
      <c r="B35" s="184" t="s">
        <v>23</v>
      </c>
      <c r="C35" s="184" t="s">
        <v>22</v>
      </c>
      <c r="D35" s="187" t="s">
        <v>30</v>
      </c>
      <c r="E35" s="76" t="s">
        <v>45</v>
      </c>
      <c r="G35" s="190" t="s">
        <v>37</v>
      </c>
      <c r="H35" s="190"/>
      <c r="I35" s="190"/>
      <c r="J35" s="190"/>
      <c r="K35" s="190"/>
      <c r="L35" s="190"/>
      <c r="M35" s="190"/>
      <c r="N35" s="190"/>
      <c r="O35" s="115"/>
      <c r="V35" s="18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1"/>
      <c r="AJ35" s="201"/>
      <c r="AK35" s="201"/>
      <c r="AL35" s="201"/>
      <c r="AM35" s="201"/>
    </row>
    <row r="36" spans="1:40" ht="17.25" customHeight="1">
      <c r="A36" s="185"/>
      <c r="B36" s="185"/>
      <c r="C36" s="185"/>
      <c r="D36" s="188"/>
      <c r="E36" s="77" t="s">
        <v>27</v>
      </c>
      <c r="G36" s="75" t="s">
        <v>41</v>
      </c>
      <c r="H36" s="69" t="s">
        <v>1</v>
      </c>
      <c r="I36" s="69" t="s">
        <v>36</v>
      </c>
      <c r="J36" s="69" t="s">
        <v>0</v>
      </c>
      <c r="K36" s="69" t="s">
        <v>93</v>
      </c>
      <c r="L36" s="71"/>
      <c r="M36" s="69"/>
      <c r="N36" s="69"/>
      <c r="Q36" s="1"/>
      <c r="R36" s="1"/>
      <c r="S36" s="1"/>
      <c r="T36" s="1"/>
      <c r="U36" s="1"/>
      <c r="V36" s="2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s="12" customFormat="1" ht="17.25" customHeight="1">
      <c r="A37" s="186"/>
      <c r="B37" s="186"/>
      <c r="C37" s="186"/>
      <c r="D37" s="189"/>
      <c r="E37" s="78">
        <v>-5</v>
      </c>
      <c r="F37" s="7"/>
      <c r="G37" s="70">
        <v>24</v>
      </c>
      <c r="H37" s="70">
        <v>28</v>
      </c>
      <c r="I37" s="70">
        <v>31</v>
      </c>
      <c r="J37" s="70">
        <v>32</v>
      </c>
      <c r="K37" s="70"/>
      <c r="L37" s="70"/>
      <c r="M37" s="70"/>
      <c r="N37" s="70"/>
      <c r="O37" s="115"/>
      <c r="V37" s="2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40" s="50" customFormat="1" ht="17.25" customHeight="1">
      <c r="A38" s="170" t="s">
        <v>92</v>
      </c>
      <c r="B38" s="58" t="s">
        <v>97</v>
      </c>
      <c r="C38" s="171" t="s">
        <v>98</v>
      </c>
      <c r="D38" s="169">
        <v>45383</v>
      </c>
      <c r="E38" s="163">
        <f>D38-5</f>
        <v>45378</v>
      </c>
      <c r="F38" s="7"/>
      <c r="G38" s="173">
        <f>D38+24</f>
        <v>45407</v>
      </c>
      <c r="H38" s="173">
        <f>D38+28</f>
        <v>45411</v>
      </c>
      <c r="I38" s="173">
        <f>D38+31</f>
        <v>45414</v>
      </c>
      <c r="J38" s="173">
        <f>D38+32</f>
        <v>45415</v>
      </c>
      <c r="K38" s="174">
        <f t="shared" ref="K38:K39" si="20">D38+38</f>
        <v>45421</v>
      </c>
      <c r="L38" s="72"/>
      <c r="M38" s="49"/>
      <c r="N38" s="164"/>
      <c r="O38" s="115"/>
      <c r="P38" s="38"/>
      <c r="Q38" s="38"/>
      <c r="R38" s="38"/>
      <c r="S38" s="38"/>
      <c r="T38" s="38"/>
      <c r="U38" s="51"/>
      <c r="V38" s="51"/>
    </row>
    <row r="39" spans="1:40" s="50" customFormat="1" ht="17.25" customHeight="1">
      <c r="A39" s="170" t="s">
        <v>117</v>
      </c>
      <c r="B39" s="58" t="s">
        <v>125</v>
      </c>
      <c r="C39" s="171" t="s">
        <v>121</v>
      </c>
      <c r="D39" s="169">
        <v>45390</v>
      </c>
      <c r="E39" s="163">
        <f>D39-5</f>
        <v>45385</v>
      </c>
      <c r="F39" s="7"/>
      <c r="G39" s="173">
        <f>D39+24</f>
        <v>45414</v>
      </c>
      <c r="H39" s="173">
        <f>D39+28</f>
        <v>45418</v>
      </c>
      <c r="I39" s="173">
        <f>D39+31</f>
        <v>45421</v>
      </c>
      <c r="J39" s="173">
        <f>D39+32</f>
        <v>45422</v>
      </c>
      <c r="K39" s="174">
        <f t="shared" si="20"/>
        <v>45428</v>
      </c>
      <c r="L39" s="72"/>
      <c r="M39" s="49"/>
      <c r="N39" s="49"/>
      <c r="O39" s="115"/>
      <c r="P39" s="38"/>
      <c r="Q39" s="38"/>
      <c r="R39" s="38"/>
      <c r="S39" s="38"/>
      <c r="T39" s="38"/>
      <c r="U39" s="51"/>
      <c r="V39" s="51"/>
    </row>
    <row r="40" spans="1:40" ht="17.25" customHeight="1">
      <c r="A40" s="170" t="s">
        <v>119</v>
      </c>
      <c r="B40" s="58" t="s">
        <v>120</v>
      </c>
      <c r="C40" s="171" t="s">
        <v>118</v>
      </c>
      <c r="D40" s="169">
        <v>45397</v>
      </c>
      <c r="E40" s="163">
        <f>D40-5</f>
        <v>45392</v>
      </c>
      <c r="G40" s="173">
        <f>D40+24</f>
        <v>45421</v>
      </c>
      <c r="H40" s="173">
        <f>D40+28</f>
        <v>45425</v>
      </c>
      <c r="I40" s="173">
        <f>D40+31</f>
        <v>45428</v>
      </c>
      <c r="J40" s="173">
        <f>D40+32</f>
        <v>45429</v>
      </c>
      <c r="K40" s="174">
        <f t="shared" ref="K40" si="21">D40+38</f>
        <v>45435</v>
      </c>
      <c r="L40" s="72"/>
      <c r="M40" s="49"/>
      <c r="N40" s="49"/>
      <c r="P40" s="4"/>
      <c r="Q40" s="4"/>
      <c r="R40" s="5"/>
      <c r="T40" s="4"/>
      <c r="U40" s="3"/>
      <c r="V40" s="18"/>
      <c r="W40" s="2"/>
      <c r="X40" s="2"/>
      <c r="AM40" s="1"/>
      <c r="AN40" s="1"/>
    </row>
    <row r="41" spans="1:40" ht="17.25" customHeight="1">
      <c r="A41" s="170" t="s">
        <v>122</v>
      </c>
      <c r="B41" s="58" t="s">
        <v>123</v>
      </c>
      <c r="C41" s="171" t="s">
        <v>124</v>
      </c>
      <c r="D41" s="169">
        <v>45404</v>
      </c>
      <c r="E41" s="163">
        <f>D41-5</f>
        <v>45399</v>
      </c>
      <c r="G41" s="173">
        <f>D41+24</f>
        <v>45428</v>
      </c>
      <c r="H41" s="173">
        <f>D41+28</f>
        <v>45432</v>
      </c>
      <c r="I41" s="173">
        <f>D41+31</f>
        <v>45435</v>
      </c>
      <c r="J41" s="173">
        <f>D41+32</f>
        <v>45436</v>
      </c>
      <c r="K41" s="174">
        <f t="shared" ref="K41" si="22">D41+38</f>
        <v>45442</v>
      </c>
      <c r="L41" s="72"/>
      <c r="M41" s="49"/>
      <c r="N41" s="49"/>
      <c r="P41" s="4"/>
      <c r="Q41" s="4"/>
      <c r="R41" s="5"/>
      <c r="T41" s="4"/>
      <c r="U41" s="3"/>
      <c r="V41" s="18"/>
      <c r="W41" s="2"/>
      <c r="X41" s="2"/>
      <c r="AM41" s="1"/>
      <c r="AN41" s="1"/>
    </row>
    <row r="42" spans="1:40" ht="17.25" customHeight="1">
      <c r="A42" s="175"/>
      <c r="B42" s="143"/>
      <c r="C42" s="143"/>
      <c r="D42" s="143"/>
      <c r="E42" s="144"/>
      <c r="G42" s="172"/>
      <c r="H42" s="143"/>
      <c r="I42" s="143"/>
      <c r="J42" s="143"/>
      <c r="K42" s="143"/>
      <c r="L42" s="143"/>
      <c r="M42" s="143"/>
      <c r="N42" s="91"/>
      <c r="Q42" s="1"/>
      <c r="R42" s="1"/>
      <c r="S42" s="1"/>
      <c r="T42" s="1"/>
      <c r="U42" s="1"/>
      <c r="V42" s="1"/>
      <c r="W42" s="1"/>
      <c r="X42" s="9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4.25" customHeight="1">
      <c r="A43" s="90"/>
      <c r="B43" s="143" t="s">
        <v>35</v>
      </c>
      <c r="C43" s="143"/>
      <c r="D43" s="143"/>
      <c r="E43" s="144"/>
      <c r="G43" s="143"/>
      <c r="H43" s="143"/>
      <c r="I43" s="143"/>
      <c r="J43" s="143"/>
      <c r="K43" s="143"/>
      <c r="L43" s="143"/>
      <c r="M43" s="143"/>
      <c r="N43" s="91"/>
      <c r="Q43" s="1"/>
      <c r="R43" s="1"/>
      <c r="S43" s="1"/>
      <c r="T43" s="1"/>
      <c r="U43" s="1"/>
      <c r="V43" s="1"/>
      <c r="W43" s="1"/>
      <c r="X43" s="9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7.25" customHeight="1">
      <c r="A44" s="181" t="s">
        <v>65</v>
      </c>
      <c r="B44" s="181"/>
      <c r="C44" s="181"/>
      <c r="D44" s="181"/>
      <c r="E44" s="181"/>
      <c r="G44" s="181" t="s">
        <v>66</v>
      </c>
      <c r="H44" s="181"/>
      <c r="I44" s="181"/>
      <c r="J44" s="181"/>
      <c r="K44" s="181"/>
      <c r="L44" s="181"/>
      <c r="M44" s="181"/>
      <c r="N44" s="203"/>
      <c r="Q44" s="1"/>
      <c r="R44" s="1"/>
      <c r="S44" s="1"/>
      <c r="T44" s="1"/>
      <c r="U44" s="1"/>
      <c r="V44" s="1"/>
      <c r="W44" s="1"/>
      <c r="X44" s="9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7.25" customHeight="1">
      <c r="A45" s="181"/>
      <c r="B45" s="181"/>
      <c r="C45" s="181"/>
      <c r="D45" s="181"/>
      <c r="E45" s="181"/>
      <c r="G45" s="181"/>
      <c r="H45" s="181"/>
      <c r="I45" s="181"/>
      <c r="J45" s="181"/>
      <c r="K45" s="181"/>
      <c r="L45" s="181"/>
      <c r="M45" s="181"/>
      <c r="N45" s="203"/>
      <c r="Q45" s="1"/>
      <c r="R45" s="1"/>
      <c r="S45" s="1"/>
      <c r="T45" s="1"/>
      <c r="U45" s="1"/>
      <c r="V45" s="1"/>
      <c r="W45" s="1"/>
      <c r="X45" s="9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7.25" customHeight="1">
      <c r="A46" s="92"/>
      <c r="B46" s="145"/>
      <c r="C46" s="145"/>
      <c r="D46" s="146"/>
      <c r="E46" s="147"/>
      <c r="G46" s="132"/>
      <c r="H46" s="1"/>
      <c r="I46" s="132"/>
      <c r="J46" s="132"/>
      <c r="K46" s="132"/>
      <c r="L46" s="132"/>
      <c r="M46" s="132"/>
      <c r="N46" s="86" t="s">
        <v>43</v>
      </c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7.25" customHeight="1">
      <c r="A47" s="177" t="s">
        <v>54</v>
      </c>
      <c r="B47" s="178"/>
      <c r="C47" s="182" t="s">
        <v>34</v>
      </c>
      <c r="D47" s="182"/>
      <c r="E47" s="182"/>
      <c r="G47" s="177" t="s">
        <v>57</v>
      </c>
      <c r="H47" s="214"/>
      <c r="I47" s="178"/>
      <c r="J47" s="148"/>
      <c r="K47" s="148"/>
      <c r="L47" s="148"/>
      <c r="M47" s="148"/>
      <c r="N47" s="93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s="47" customFormat="1" ht="17.25" customHeight="1">
      <c r="A48" s="179"/>
      <c r="B48" s="180"/>
      <c r="C48" s="182"/>
      <c r="D48" s="182"/>
      <c r="E48" s="182"/>
      <c r="G48" s="215"/>
      <c r="H48" s="216"/>
      <c r="I48" s="217"/>
      <c r="J48" s="148"/>
      <c r="K48" s="148"/>
      <c r="L48" s="148"/>
      <c r="M48" s="148"/>
      <c r="N48" s="93"/>
      <c r="O48" s="115"/>
      <c r="P48" s="48"/>
      <c r="Q48" s="1"/>
      <c r="R48" s="1"/>
      <c r="S48" s="1"/>
      <c r="T48" s="1"/>
      <c r="U48" s="1"/>
      <c r="V48" s="1"/>
      <c r="W48" s="1"/>
      <c r="X48" s="1"/>
      <c r="Y48" s="1"/>
    </row>
    <row r="49" spans="1:40" ht="17.25" customHeight="1">
      <c r="A49" s="204" t="s">
        <v>109</v>
      </c>
      <c r="B49" s="205"/>
      <c r="C49" s="205"/>
      <c r="D49" s="205"/>
      <c r="E49" s="205"/>
      <c r="G49" s="79" t="s">
        <v>18</v>
      </c>
      <c r="H49" s="80" t="s">
        <v>17</v>
      </c>
      <c r="I49" s="80" t="s">
        <v>10</v>
      </c>
      <c r="J49" s="82" t="s">
        <v>31</v>
      </c>
      <c r="K49" s="80" t="s">
        <v>33</v>
      </c>
      <c r="L49" s="82" t="s">
        <v>32</v>
      </c>
      <c r="M49" s="80"/>
      <c r="N49" s="80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7.25" customHeight="1">
      <c r="A50" s="204"/>
      <c r="B50" s="205"/>
      <c r="C50" s="205"/>
      <c r="D50" s="205"/>
      <c r="E50" s="205"/>
      <c r="G50" s="79"/>
      <c r="H50" s="81">
        <v>2</v>
      </c>
      <c r="I50" s="81">
        <v>31</v>
      </c>
      <c r="J50" s="81">
        <v>34</v>
      </c>
      <c r="K50" s="81">
        <v>37</v>
      </c>
      <c r="L50" s="81">
        <v>42</v>
      </c>
      <c r="M50" s="82"/>
      <c r="N50" s="82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7.25" customHeight="1">
      <c r="A51" s="206"/>
      <c r="B51" s="207"/>
      <c r="C51" s="207"/>
      <c r="D51" s="207"/>
      <c r="E51" s="207"/>
      <c r="G51" s="29">
        <v>45384</v>
      </c>
      <c r="H51" s="29">
        <f t="shared" ref="H51" si="23">G51+2</f>
        <v>45386</v>
      </c>
      <c r="I51" s="28">
        <f>G51+31</f>
        <v>45415</v>
      </c>
      <c r="J51" s="46">
        <f>G51+34</f>
        <v>45418</v>
      </c>
      <c r="K51" s="28">
        <f>G51+37</f>
        <v>45421</v>
      </c>
      <c r="L51" s="28">
        <f>G51+42</f>
        <v>45426</v>
      </c>
      <c r="M51" s="46"/>
      <c r="N51" s="46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17.25" customHeight="1">
      <c r="A52" s="184" t="s">
        <v>24</v>
      </c>
      <c r="B52" s="184" t="s">
        <v>23</v>
      </c>
      <c r="C52" s="184" t="s">
        <v>22</v>
      </c>
      <c r="D52" s="187" t="s">
        <v>30</v>
      </c>
      <c r="E52" s="120" t="s">
        <v>44</v>
      </c>
      <c r="G52" s="166" t="s">
        <v>68</v>
      </c>
      <c r="H52" s="29"/>
      <c r="I52" s="28"/>
      <c r="J52" s="46"/>
      <c r="K52" s="28"/>
      <c r="L52" s="28"/>
      <c r="M52" s="46"/>
      <c r="N52" s="46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17.25" customHeight="1">
      <c r="A53" s="185"/>
      <c r="B53" s="185"/>
      <c r="C53" s="185"/>
      <c r="D53" s="188"/>
      <c r="E53" s="121" t="s">
        <v>20</v>
      </c>
      <c r="G53" s="29">
        <v>45398</v>
      </c>
      <c r="H53" s="29">
        <f t="shared" ref="H53:H54" si="24">G53+2</f>
        <v>45400</v>
      </c>
      <c r="I53" s="28">
        <f>G53+31</f>
        <v>45429</v>
      </c>
      <c r="J53" s="46">
        <f>G53+34</f>
        <v>45432</v>
      </c>
      <c r="K53" s="28">
        <f>G53+37</f>
        <v>45435</v>
      </c>
      <c r="L53" s="28">
        <f>G53+42</f>
        <v>45440</v>
      </c>
      <c r="M53" s="46"/>
      <c r="N53" s="46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7.25" customHeight="1">
      <c r="A54" s="186"/>
      <c r="B54" s="186"/>
      <c r="C54" s="186"/>
      <c r="D54" s="189"/>
      <c r="E54" s="122">
        <v>3</v>
      </c>
      <c r="G54" s="29">
        <v>45405</v>
      </c>
      <c r="H54" s="29">
        <f t="shared" si="24"/>
        <v>45407</v>
      </c>
      <c r="I54" s="28">
        <f>G54+31</f>
        <v>45436</v>
      </c>
      <c r="J54" s="46">
        <f>G54+34</f>
        <v>45439</v>
      </c>
      <c r="K54" s="28">
        <f>G54+37</f>
        <v>45442</v>
      </c>
      <c r="L54" s="28">
        <f>G54+42</f>
        <v>45447</v>
      </c>
      <c r="M54" s="46"/>
      <c r="N54" s="46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7.25" customHeight="1">
      <c r="A55" s="167" t="s">
        <v>87</v>
      </c>
      <c r="B55" s="168" t="s">
        <v>102</v>
      </c>
      <c r="C55" s="171" t="s">
        <v>101</v>
      </c>
      <c r="D55" s="169">
        <v>45385</v>
      </c>
      <c r="E55" s="171">
        <f>D55+3</f>
        <v>45388</v>
      </c>
      <c r="N55" s="94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s="2" customFormat="1" ht="17.25" customHeight="1">
      <c r="A56" s="167" t="s">
        <v>99</v>
      </c>
      <c r="B56" s="168" t="s">
        <v>79</v>
      </c>
      <c r="C56" s="171" t="s">
        <v>100</v>
      </c>
      <c r="D56" s="169">
        <v>45392</v>
      </c>
      <c r="E56" s="171">
        <f>D56+3</f>
        <v>45395</v>
      </c>
      <c r="N56" s="95"/>
      <c r="O56" s="115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40" s="2" customFormat="1" ht="17.25" customHeight="1">
      <c r="A57" s="167" t="s">
        <v>126</v>
      </c>
      <c r="B57" s="168" t="s">
        <v>128</v>
      </c>
      <c r="C57" s="171" t="s">
        <v>130</v>
      </c>
      <c r="D57" s="169">
        <v>45399</v>
      </c>
      <c r="E57" s="171">
        <f>D57+3</f>
        <v>45402</v>
      </c>
      <c r="G57" s="218" t="s">
        <v>56</v>
      </c>
      <c r="H57" s="218"/>
      <c r="I57" s="218"/>
      <c r="J57" s="149"/>
      <c r="K57" s="149"/>
      <c r="L57" s="33"/>
      <c r="M57" s="33"/>
      <c r="N57" s="96"/>
      <c r="O57" s="115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40" ht="17.25" customHeight="1">
      <c r="A58" s="167" t="s">
        <v>127</v>
      </c>
      <c r="B58" s="168" t="s">
        <v>129</v>
      </c>
      <c r="C58" s="171" t="s">
        <v>131</v>
      </c>
      <c r="D58" s="169">
        <v>45406</v>
      </c>
      <c r="E58" s="171">
        <f>D58+3</f>
        <v>45409</v>
      </c>
      <c r="G58" s="218"/>
      <c r="H58" s="218"/>
      <c r="I58" s="218"/>
      <c r="J58" s="2"/>
      <c r="K58" s="2"/>
      <c r="L58" s="2"/>
      <c r="M58" s="2"/>
      <c r="N58" s="95"/>
      <c r="P58" s="23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s="2" customFormat="1" ht="17.25" customHeight="1">
      <c r="A59" s="97"/>
      <c r="B59" s="150"/>
      <c r="C59" s="151"/>
      <c r="D59" s="146"/>
      <c r="E59" s="146"/>
      <c r="G59" s="79" t="s">
        <v>18</v>
      </c>
      <c r="H59" s="80" t="s">
        <v>17</v>
      </c>
      <c r="I59" s="80" t="s">
        <v>8</v>
      </c>
      <c r="J59" s="82" t="s">
        <v>9</v>
      </c>
      <c r="K59" s="80" t="s">
        <v>13</v>
      </c>
      <c r="L59" s="80" t="s">
        <v>29</v>
      </c>
      <c r="M59" s="80"/>
      <c r="N59" s="80"/>
      <c r="O59" s="115"/>
      <c r="V59" s="10"/>
    </row>
    <row r="60" spans="1:40" s="2" customFormat="1" ht="17.25" customHeight="1">
      <c r="A60" s="98"/>
      <c r="G60" s="79"/>
      <c r="H60" s="81">
        <v>2</v>
      </c>
      <c r="I60" s="81">
        <v>23</v>
      </c>
      <c r="J60" s="81">
        <v>31</v>
      </c>
      <c r="K60" s="81">
        <v>34</v>
      </c>
      <c r="L60" s="81">
        <v>38</v>
      </c>
      <c r="M60" s="80"/>
      <c r="N60" s="82"/>
      <c r="O60" s="115"/>
      <c r="V60" s="10"/>
    </row>
    <row r="61" spans="1:40" s="2" customFormat="1" ht="17.25" customHeight="1">
      <c r="A61" s="177" t="s">
        <v>52</v>
      </c>
      <c r="B61" s="178"/>
      <c r="C61" s="183" t="s">
        <v>73</v>
      </c>
      <c r="D61" s="182"/>
      <c r="E61" s="182"/>
      <c r="F61" s="45"/>
      <c r="G61" s="29">
        <v>45389</v>
      </c>
      <c r="H61" s="119">
        <f>G61+2</f>
        <v>45391</v>
      </c>
      <c r="I61" s="63">
        <f t="shared" ref="I61:I62" si="25">G61+23</f>
        <v>45412</v>
      </c>
      <c r="J61" s="44">
        <f>G61+31</f>
        <v>45420</v>
      </c>
      <c r="K61" s="28">
        <f>G61+34</f>
        <v>45423</v>
      </c>
      <c r="L61" s="63">
        <f>G61+38</f>
        <v>45427</v>
      </c>
      <c r="M61" s="39"/>
      <c r="N61" s="46"/>
      <c r="O61" s="115"/>
      <c r="V61" s="10"/>
    </row>
    <row r="62" spans="1:40" ht="17.25" customHeight="1">
      <c r="A62" s="179"/>
      <c r="B62" s="180"/>
      <c r="C62" s="182"/>
      <c r="D62" s="182"/>
      <c r="E62" s="182"/>
      <c r="F62" s="45"/>
      <c r="G62" s="29">
        <v>45396</v>
      </c>
      <c r="H62" s="119">
        <f>G62+2</f>
        <v>45398</v>
      </c>
      <c r="I62" s="63">
        <f t="shared" si="25"/>
        <v>45419</v>
      </c>
      <c r="J62" s="44">
        <f>G62+31</f>
        <v>45427</v>
      </c>
      <c r="K62" s="28">
        <f>G62+34</f>
        <v>45430</v>
      </c>
      <c r="L62" s="63">
        <f>G62+38</f>
        <v>45434</v>
      </c>
      <c r="M62" s="39"/>
      <c r="N62" s="46"/>
      <c r="Q62" s="1"/>
      <c r="R62" s="1"/>
      <c r="S62" s="1"/>
      <c r="T62" s="1"/>
      <c r="U62" s="1"/>
      <c r="V62" s="9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s="14" customFormat="1" ht="17.25" customHeight="1">
      <c r="A63" s="204" t="s">
        <v>138</v>
      </c>
      <c r="B63" s="205"/>
      <c r="C63" s="205"/>
      <c r="D63" s="205"/>
      <c r="E63" s="205"/>
      <c r="G63" s="166" t="s">
        <v>68</v>
      </c>
      <c r="H63" s="119"/>
      <c r="I63" s="63"/>
      <c r="J63" s="44"/>
      <c r="K63" s="28"/>
      <c r="L63" s="63"/>
      <c r="M63" s="39"/>
      <c r="N63" s="46"/>
      <c r="O63" s="115"/>
      <c r="V63" s="17"/>
    </row>
    <row r="64" spans="1:40" s="14" customFormat="1" ht="17.25" customHeight="1">
      <c r="A64" s="204"/>
      <c r="B64" s="205"/>
      <c r="C64" s="205"/>
      <c r="D64" s="205"/>
      <c r="E64" s="205"/>
      <c r="F64" s="27"/>
      <c r="G64" s="29">
        <v>45410</v>
      </c>
      <c r="H64" s="119">
        <f>G64+2</f>
        <v>45412</v>
      </c>
      <c r="I64" s="63">
        <f t="shared" ref="I64" si="26">G64+23</f>
        <v>45433</v>
      </c>
      <c r="J64" s="44">
        <f>G64+31</f>
        <v>45441</v>
      </c>
      <c r="K64" s="28">
        <f>G64+34</f>
        <v>45444</v>
      </c>
      <c r="L64" s="63">
        <f>G64+38</f>
        <v>45448</v>
      </c>
      <c r="M64" s="39"/>
      <c r="N64" s="46"/>
      <c r="O64" s="115"/>
      <c r="V64" s="17"/>
    </row>
    <row r="65" spans="1:41" s="42" customFormat="1" ht="17.25" customHeight="1">
      <c r="A65" s="206"/>
      <c r="B65" s="207"/>
      <c r="C65" s="207"/>
      <c r="D65" s="207"/>
      <c r="E65" s="207"/>
      <c r="F65" s="27"/>
      <c r="N65" s="99"/>
      <c r="O65" s="115"/>
      <c r="P65" s="43"/>
      <c r="X65" s="17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20"/>
      <c r="AL65" s="220"/>
      <c r="AM65" s="220"/>
      <c r="AN65" s="220"/>
      <c r="AO65" s="220"/>
    </row>
    <row r="66" spans="1:41" ht="17.25" customHeight="1">
      <c r="A66" s="184" t="s">
        <v>24</v>
      </c>
      <c r="B66" s="184" t="s">
        <v>23</v>
      </c>
      <c r="C66" s="184" t="s">
        <v>22</v>
      </c>
      <c r="D66" s="187" t="s">
        <v>28</v>
      </c>
      <c r="E66" s="120" t="s">
        <v>44</v>
      </c>
      <c r="F66" s="27"/>
      <c r="N66" s="94"/>
      <c r="Q66" s="1"/>
      <c r="R66" s="1"/>
      <c r="S66" s="1"/>
      <c r="T66" s="1"/>
      <c r="U66" s="1"/>
      <c r="V66" s="1"/>
      <c r="W66" s="1"/>
      <c r="X66" s="17"/>
    </row>
    <row r="67" spans="1:41" s="12" customFormat="1" ht="17.25" customHeight="1">
      <c r="A67" s="185"/>
      <c r="B67" s="185"/>
      <c r="C67" s="185"/>
      <c r="D67" s="188"/>
      <c r="E67" s="121" t="s">
        <v>27</v>
      </c>
      <c r="F67" s="27"/>
      <c r="G67" s="208" t="s">
        <v>59</v>
      </c>
      <c r="H67" s="209"/>
      <c r="I67" s="210"/>
      <c r="J67" s="149"/>
      <c r="K67" s="149"/>
      <c r="L67" s="33"/>
      <c r="M67" s="33"/>
      <c r="N67" s="100"/>
      <c r="O67" s="115"/>
      <c r="X67" s="16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</row>
    <row r="68" spans="1:41" s="12" customFormat="1" ht="17.25" customHeight="1">
      <c r="A68" s="186"/>
      <c r="B68" s="186"/>
      <c r="C68" s="186"/>
      <c r="D68" s="189"/>
      <c r="E68" s="122">
        <v>2</v>
      </c>
      <c r="F68" s="27"/>
      <c r="G68" s="211"/>
      <c r="H68" s="212"/>
      <c r="I68" s="213"/>
      <c r="N68" s="101"/>
      <c r="O68" s="115"/>
      <c r="X68" s="16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</row>
    <row r="69" spans="1:41" s="12" customFormat="1" ht="17.25" customHeight="1">
      <c r="A69" s="165" t="s">
        <v>68</v>
      </c>
      <c r="B69" s="40"/>
      <c r="C69" s="168"/>
      <c r="D69" s="169">
        <v>45380</v>
      </c>
      <c r="E69" s="171" t="s">
        <v>107</v>
      </c>
      <c r="F69" s="27"/>
      <c r="G69" s="32" t="s">
        <v>18</v>
      </c>
      <c r="H69" s="80" t="s">
        <v>17</v>
      </c>
      <c r="I69" s="31" t="s">
        <v>9</v>
      </c>
      <c r="J69" s="74" t="s">
        <v>26</v>
      </c>
      <c r="K69" s="31" t="s">
        <v>25</v>
      </c>
      <c r="L69" s="31" t="s">
        <v>11</v>
      </c>
      <c r="M69" s="31"/>
      <c r="N69" s="30"/>
      <c r="O69" s="115"/>
      <c r="V69" s="13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41" ht="17.25" customHeight="1">
      <c r="A70" s="170" t="s">
        <v>103</v>
      </c>
      <c r="B70" s="40" t="s">
        <v>88</v>
      </c>
      <c r="C70" s="168" t="s">
        <v>104</v>
      </c>
      <c r="D70" s="169">
        <v>45387</v>
      </c>
      <c r="E70" s="171">
        <f>D70+2</f>
        <v>45389</v>
      </c>
      <c r="F70" s="27"/>
      <c r="G70" s="79"/>
      <c r="H70" s="81">
        <v>1</v>
      </c>
      <c r="I70" s="81">
        <v>34</v>
      </c>
      <c r="J70" s="81">
        <v>39</v>
      </c>
      <c r="K70" s="81">
        <v>44</v>
      </c>
      <c r="L70" s="81">
        <v>47</v>
      </c>
      <c r="M70" s="81"/>
      <c r="N70" s="82"/>
      <c r="Q70" s="1"/>
      <c r="R70" s="1"/>
      <c r="S70" s="1"/>
      <c r="T70" s="1"/>
      <c r="U70" s="1"/>
      <c r="V70" s="15"/>
      <c r="W70" s="2"/>
      <c r="X70" s="2"/>
      <c r="AM70" s="1"/>
      <c r="AN70" s="1"/>
    </row>
    <row r="71" spans="1:41" ht="17.25" customHeight="1">
      <c r="A71" s="170" t="s">
        <v>77</v>
      </c>
      <c r="B71" s="40" t="s">
        <v>88</v>
      </c>
      <c r="C71" s="168" t="s">
        <v>132</v>
      </c>
      <c r="D71" s="169">
        <v>45394</v>
      </c>
      <c r="E71" s="171">
        <f>D71+2</f>
        <v>45396</v>
      </c>
      <c r="F71" s="27"/>
      <c r="G71" s="29">
        <v>45382</v>
      </c>
      <c r="H71" s="29">
        <f>G71+1</f>
        <v>45383</v>
      </c>
      <c r="I71" s="44">
        <f>G71+34</f>
        <v>45416</v>
      </c>
      <c r="J71" s="44">
        <f>G71+39</f>
        <v>45421</v>
      </c>
      <c r="K71" s="44">
        <f>G71+44</f>
        <v>45426</v>
      </c>
      <c r="L71" s="44">
        <f>G71+47</f>
        <v>45429</v>
      </c>
      <c r="M71" s="28"/>
      <c r="N71" s="46"/>
      <c r="Q71" s="1"/>
      <c r="R71" s="1"/>
      <c r="S71" s="1"/>
      <c r="T71" s="1"/>
      <c r="U71" s="1"/>
      <c r="V71" s="3"/>
      <c r="W71" s="2"/>
      <c r="X71" s="2"/>
      <c r="AM71" s="1"/>
      <c r="AN71" s="1"/>
    </row>
    <row r="72" spans="1:41" ht="17.25" customHeight="1">
      <c r="A72" s="170" t="s">
        <v>103</v>
      </c>
      <c r="B72" s="40" t="s">
        <v>88</v>
      </c>
      <c r="C72" s="168" t="s">
        <v>133</v>
      </c>
      <c r="D72" s="169">
        <v>45401</v>
      </c>
      <c r="E72" s="171">
        <f>D72+2</f>
        <v>45403</v>
      </c>
      <c r="F72" s="27"/>
      <c r="G72" s="29">
        <v>45389</v>
      </c>
      <c r="H72" s="29">
        <f>G72+1</f>
        <v>45390</v>
      </c>
      <c r="I72" s="44">
        <f>G72+34</f>
        <v>45423</v>
      </c>
      <c r="J72" s="44">
        <f>G72+39</f>
        <v>45428</v>
      </c>
      <c r="K72" s="44">
        <f>G72+44</f>
        <v>45433</v>
      </c>
      <c r="L72" s="44">
        <f>G72+47</f>
        <v>45436</v>
      </c>
      <c r="M72" s="28"/>
      <c r="N72" s="46"/>
      <c r="Q72" s="1"/>
      <c r="R72" s="1"/>
      <c r="S72" s="1"/>
      <c r="T72" s="1"/>
      <c r="U72" s="1"/>
      <c r="V72" s="11"/>
      <c r="W72" s="2"/>
      <c r="X72" s="2"/>
      <c r="AM72" s="1"/>
      <c r="AN72" s="1"/>
    </row>
    <row r="73" spans="1:41" ht="17.25" customHeight="1">
      <c r="A73" s="102"/>
      <c r="F73" s="27"/>
      <c r="G73" s="29">
        <v>45396</v>
      </c>
      <c r="H73" s="29">
        <f>G73+1</f>
        <v>45397</v>
      </c>
      <c r="I73" s="44">
        <f>G73+34</f>
        <v>45430</v>
      </c>
      <c r="J73" s="44">
        <f>G73+39</f>
        <v>45435</v>
      </c>
      <c r="K73" s="44">
        <f>G73+44</f>
        <v>45440</v>
      </c>
      <c r="L73" s="44">
        <f>G73+47</f>
        <v>45443</v>
      </c>
      <c r="M73" s="28"/>
      <c r="N73" s="46"/>
      <c r="Q73" s="1"/>
      <c r="R73" s="1"/>
      <c r="S73" s="1"/>
      <c r="T73" s="1"/>
      <c r="U73" s="1"/>
      <c r="V73" s="11"/>
      <c r="W73" s="2"/>
      <c r="X73" s="2"/>
      <c r="AM73" s="1"/>
      <c r="AN73" s="1"/>
    </row>
    <row r="74" spans="1:41" s="14" customFormat="1" ht="17.25" customHeight="1">
      <c r="A74" s="102"/>
      <c r="B74" s="7"/>
      <c r="C74" s="7"/>
      <c r="D74" s="7"/>
      <c r="E74" s="8"/>
      <c r="F74" s="7"/>
      <c r="G74" s="29">
        <v>45403</v>
      </c>
      <c r="H74" s="29">
        <f>G74+1</f>
        <v>45404</v>
      </c>
      <c r="I74" s="44">
        <f>G74+34</f>
        <v>45437</v>
      </c>
      <c r="J74" s="44">
        <f>G74+39</f>
        <v>45442</v>
      </c>
      <c r="K74" s="44">
        <f>G74+44</f>
        <v>45447</v>
      </c>
      <c r="L74" s="44">
        <f>G74+47</f>
        <v>45450</v>
      </c>
      <c r="M74" s="28"/>
      <c r="N74" s="46"/>
      <c r="O74" s="115"/>
      <c r="V74" s="11"/>
    </row>
    <row r="75" spans="1:41" s="25" customFormat="1" ht="17.25" customHeight="1">
      <c r="A75" s="177" t="s">
        <v>55</v>
      </c>
      <c r="B75" s="178"/>
      <c r="C75" s="176" t="s">
        <v>51</v>
      </c>
      <c r="D75" s="176"/>
      <c r="E75" s="176"/>
      <c r="F75" s="27"/>
      <c r="N75" s="103"/>
      <c r="O75" s="115"/>
      <c r="P75" s="1"/>
      <c r="X75" s="3"/>
      <c r="Y75" s="202"/>
      <c r="Z75" s="202"/>
      <c r="AA75" s="202"/>
      <c r="AB75" s="202"/>
      <c r="AC75" s="202"/>
      <c r="AD75" s="202"/>
      <c r="AE75" s="202"/>
      <c r="AF75" s="202"/>
      <c r="AG75" s="202"/>
      <c r="AH75" s="202"/>
      <c r="AI75" s="202"/>
      <c r="AJ75" s="202"/>
      <c r="AK75" s="201"/>
      <c r="AL75" s="201"/>
      <c r="AM75" s="201"/>
      <c r="AN75" s="201"/>
      <c r="AO75" s="201"/>
    </row>
    <row r="76" spans="1:41" s="25" customFormat="1" ht="17.25" customHeight="1">
      <c r="A76" s="179"/>
      <c r="B76" s="180"/>
      <c r="C76" s="176"/>
      <c r="D76" s="176"/>
      <c r="E76" s="176"/>
      <c r="F76" s="27"/>
      <c r="N76" s="103"/>
      <c r="O76" s="115"/>
      <c r="P76" s="1"/>
      <c r="X76" s="3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6"/>
      <c r="AL76" s="26"/>
      <c r="AM76" s="26"/>
      <c r="AN76" s="26"/>
      <c r="AO76" s="26"/>
    </row>
    <row r="77" spans="1:41" s="25" customFormat="1" ht="17.25" customHeight="1">
      <c r="A77" s="204" t="s">
        <v>80</v>
      </c>
      <c r="B77" s="205"/>
      <c r="C77" s="205"/>
      <c r="D77" s="205"/>
      <c r="E77" s="205"/>
      <c r="F77" s="27"/>
      <c r="G77" s="208" t="s">
        <v>58</v>
      </c>
      <c r="H77" s="209"/>
      <c r="I77" s="210"/>
      <c r="J77" s="149"/>
      <c r="K77" s="149"/>
      <c r="L77" s="33"/>
      <c r="M77" s="33"/>
      <c r="N77" s="104"/>
      <c r="O77" s="115"/>
      <c r="P77" s="1"/>
      <c r="X77" s="3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6"/>
      <c r="AL77" s="26"/>
      <c r="AM77" s="26"/>
      <c r="AN77" s="26"/>
      <c r="AO77" s="26"/>
    </row>
    <row r="78" spans="1:41" s="25" customFormat="1" ht="17.25" customHeight="1">
      <c r="A78" s="204"/>
      <c r="B78" s="205"/>
      <c r="C78" s="205"/>
      <c r="D78" s="205"/>
      <c r="E78" s="205"/>
      <c r="F78" s="27"/>
      <c r="G78" s="211"/>
      <c r="H78" s="212"/>
      <c r="I78" s="213"/>
      <c r="N78" s="103"/>
      <c r="O78" s="115"/>
      <c r="P78" s="1"/>
      <c r="X78" s="3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6"/>
      <c r="AL78" s="26"/>
      <c r="AM78" s="26"/>
      <c r="AN78" s="26"/>
      <c r="AO78" s="26"/>
    </row>
    <row r="79" spans="1:41" s="25" customFormat="1" ht="17.25" customHeight="1">
      <c r="A79" s="206"/>
      <c r="B79" s="207"/>
      <c r="C79" s="207"/>
      <c r="D79" s="207"/>
      <c r="E79" s="207"/>
      <c r="F79" s="27"/>
      <c r="G79" s="79" t="s">
        <v>18</v>
      </c>
      <c r="H79" s="80" t="s">
        <v>17</v>
      </c>
      <c r="I79" s="30" t="s">
        <v>25</v>
      </c>
      <c r="J79" s="31" t="s">
        <v>13</v>
      </c>
      <c r="K79" s="31" t="s">
        <v>9</v>
      </c>
      <c r="L79" s="31"/>
      <c r="M79" s="31"/>
      <c r="N79" s="30"/>
      <c r="O79" s="115"/>
      <c r="V79" s="3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6"/>
      <c r="AJ79" s="26"/>
      <c r="AK79" s="26"/>
      <c r="AL79" s="26"/>
      <c r="AM79" s="26"/>
    </row>
    <row r="80" spans="1:41" s="25" customFormat="1" ht="17.25" customHeight="1">
      <c r="A80" s="184" t="s">
        <v>24</v>
      </c>
      <c r="B80" s="184" t="s">
        <v>23</v>
      </c>
      <c r="C80" s="184" t="s">
        <v>22</v>
      </c>
      <c r="D80" s="187" t="s">
        <v>21</v>
      </c>
      <c r="E80" s="120" t="s">
        <v>44</v>
      </c>
      <c r="F80" s="27"/>
      <c r="G80" s="79"/>
      <c r="H80" s="81">
        <v>2</v>
      </c>
      <c r="I80" s="117">
        <v>37</v>
      </c>
      <c r="J80" s="81">
        <v>40</v>
      </c>
      <c r="K80" s="81">
        <v>44</v>
      </c>
      <c r="L80" s="81"/>
      <c r="M80" s="81"/>
      <c r="N80" s="82"/>
      <c r="O80" s="115"/>
      <c r="V80" s="3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6"/>
      <c r="AJ80" s="26"/>
      <c r="AK80" s="26"/>
      <c r="AL80" s="26"/>
      <c r="AM80" s="26"/>
    </row>
    <row r="81" spans="1:41" s="25" customFormat="1" ht="17.25" customHeight="1">
      <c r="A81" s="185"/>
      <c r="B81" s="185"/>
      <c r="C81" s="185"/>
      <c r="D81" s="188"/>
      <c r="E81" s="121" t="s">
        <v>20</v>
      </c>
      <c r="F81" s="27"/>
      <c r="G81" s="29">
        <v>45386</v>
      </c>
      <c r="H81" s="119">
        <f>G81+2</f>
        <v>45388</v>
      </c>
      <c r="I81" s="118">
        <f>G81+37</f>
        <v>45423</v>
      </c>
      <c r="J81" s="28">
        <f>G81+40</f>
        <v>45426</v>
      </c>
      <c r="K81" s="28">
        <f>G81+44</f>
        <v>45430</v>
      </c>
      <c r="L81" s="28"/>
      <c r="M81" s="28"/>
      <c r="N81" s="46"/>
      <c r="O81" s="115"/>
      <c r="V81" s="3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6"/>
      <c r="AJ81" s="26"/>
      <c r="AK81" s="26"/>
      <c r="AL81" s="26"/>
      <c r="AM81" s="26"/>
    </row>
    <row r="82" spans="1:41" s="25" customFormat="1" ht="17.25" customHeight="1">
      <c r="A82" s="186"/>
      <c r="B82" s="186"/>
      <c r="C82" s="186"/>
      <c r="D82" s="189"/>
      <c r="E82" s="122">
        <v>3</v>
      </c>
      <c r="F82" s="27"/>
      <c r="G82" s="29">
        <v>45393</v>
      </c>
      <c r="H82" s="119">
        <f>G82+2</f>
        <v>45395</v>
      </c>
      <c r="I82" s="118">
        <f>G82+37</f>
        <v>45430</v>
      </c>
      <c r="J82" s="28">
        <f>G82+40</f>
        <v>45433</v>
      </c>
      <c r="K82" s="28">
        <f>G82+44</f>
        <v>45437</v>
      </c>
      <c r="L82" s="37"/>
      <c r="M82" s="37"/>
      <c r="N82" s="46"/>
      <c r="O82" s="115"/>
      <c r="V82" s="3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6"/>
      <c r="AJ82" s="26"/>
      <c r="AK82" s="26"/>
      <c r="AL82" s="26"/>
      <c r="AM82" s="26"/>
    </row>
    <row r="83" spans="1:41" s="25" customFormat="1" ht="17.25" customHeight="1">
      <c r="A83" s="36" t="s">
        <v>19</v>
      </c>
      <c r="B83" s="35" t="s">
        <v>89</v>
      </c>
      <c r="C83" s="35" t="s">
        <v>90</v>
      </c>
      <c r="D83" s="169">
        <v>45383</v>
      </c>
      <c r="E83" s="171">
        <f t="shared" ref="E83:E85" si="27">D83+3</f>
        <v>45386</v>
      </c>
      <c r="F83" s="27"/>
      <c r="G83" s="166" t="s">
        <v>68</v>
      </c>
      <c r="H83" s="119"/>
      <c r="L83" s="63"/>
      <c r="M83" s="37"/>
      <c r="N83" s="46"/>
      <c r="O83" s="115"/>
      <c r="V83" s="3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6"/>
      <c r="AJ83" s="26"/>
      <c r="AK83" s="26"/>
      <c r="AL83" s="26"/>
      <c r="AM83" s="26"/>
    </row>
    <row r="84" spans="1:41" s="25" customFormat="1" ht="17.25" customHeight="1">
      <c r="A84" s="36" t="s">
        <v>19</v>
      </c>
      <c r="B84" s="35" t="s">
        <v>105</v>
      </c>
      <c r="C84" s="35" t="s">
        <v>106</v>
      </c>
      <c r="D84" s="169">
        <v>45390</v>
      </c>
      <c r="E84" s="171">
        <f t="shared" si="27"/>
        <v>45393</v>
      </c>
      <c r="F84" s="27"/>
      <c r="G84" s="29">
        <v>45407</v>
      </c>
      <c r="H84" s="119">
        <f>G84+2</f>
        <v>45409</v>
      </c>
      <c r="I84" s="118">
        <f>G84+37</f>
        <v>45444</v>
      </c>
      <c r="J84" s="28">
        <f>G84+40</f>
        <v>45447</v>
      </c>
      <c r="K84" s="28">
        <f>G84+44</f>
        <v>45451</v>
      </c>
      <c r="L84" s="37"/>
      <c r="M84" s="37"/>
      <c r="N84" s="46"/>
      <c r="O84" s="115"/>
      <c r="V84" s="3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6"/>
      <c r="AJ84" s="26"/>
      <c r="AK84" s="26"/>
      <c r="AL84" s="26"/>
      <c r="AM84" s="26"/>
    </row>
    <row r="85" spans="1:41" s="25" customFormat="1" ht="17.25" customHeight="1">
      <c r="A85" s="36" t="s">
        <v>19</v>
      </c>
      <c r="B85" s="35" t="s">
        <v>134</v>
      </c>
      <c r="C85" s="35" t="s">
        <v>135</v>
      </c>
      <c r="D85" s="169">
        <v>45397</v>
      </c>
      <c r="E85" s="171">
        <f t="shared" si="27"/>
        <v>45400</v>
      </c>
      <c r="F85" s="27"/>
      <c r="N85" s="103"/>
      <c r="O85" s="115"/>
      <c r="P85" s="1"/>
      <c r="X85" s="3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6"/>
      <c r="AL85" s="26"/>
      <c r="AM85" s="26"/>
      <c r="AN85" s="26"/>
      <c r="AO85" s="26"/>
    </row>
    <row r="86" spans="1:41" s="25" customFormat="1" ht="17.25" customHeight="1">
      <c r="A86" s="36" t="s">
        <v>19</v>
      </c>
      <c r="B86" s="35" t="s">
        <v>136</v>
      </c>
      <c r="C86" s="35" t="s">
        <v>137</v>
      </c>
      <c r="D86" s="169">
        <v>45404</v>
      </c>
      <c r="E86" s="171">
        <f t="shared" ref="E86" si="28">D86+3</f>
        <v>45407</v>
      </c>
      <c r="F86" s="27"/>
      <c r="N86" s="103"/>
      <c r="O86" s="115"/>
      <c r="P86" s="1"/>
      <c r="X86" s="3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6"/>
      <c r="AL86" s="26"/>
      <c r="AM86" s="26"/>
      <c r="AN86" s="26"/>
      <c r="AO86" s="26"/>
    </row>
    <row r="87" spans="1:41" s="25" customFormat="1" ht="11.25" customHeight="1">
      <c r="A87" s="105"/>
      <c r="D87" s="152"/>
      <c r="F87" s="27"/>
      <c r="G87" s="177" t="s">
        <v>60</v>
      </c>
      <c r="H87" s="214"/>
      <c r="I87" s="178"/>
      <c r="N87" s="103"/>
      <c r="O87" s="115"/>
      <c r="P87" s="1"/>
      <c r="X87" s="3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6"/>
      <c r="AL87" s="26"/>
      <c r="AM87" s="26"/>
      <c r="AN87" s="26"/>
      <c r="AO87" s="26"/>
    </row>
    <row r="88" spans="1:41" s="25" customFormat="1" ht="17.25" customHeight="1">
      <c r="A88" s="222" t="s">
        <v>70</v>
      </c>
      <c r="B88" s="223"/>
      <c r="C88" s="223"/>
      <c r="D88" s="223"/>
      <c r="E88" s="223"/>
      <c r="F88" s="73"/>
      <c r="G88" s="215"/>
      <c r="H88" s="216"/>
      <c r="I88" s="217"/>
      <c r="J88" s="34"/>
      <c r="K88" s="153"/>
      <c r="L88" s="154"/>
      <c r="M88" s="154"/>
      <c r="N88" s="106"/>
      <c r="O88" s="115"/>
      <c r="P88" s="1"/>
      <c r="X88" s="3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6"/>
      <c r="AL88" s="26"/>
      <c r="AM88" s="26"/>
      <c r="AN88" s="26"/>
      <c r="AO88" s="26"/>
    </row>
    <row r="89" spans="1:41" s="25" customFormat="1" ht="17.25" customHeight="1">
      <c r="A89" s="224" t="s">
        <v>75</v>
      </c>
      <c r="B89" s="225"/>
      <c r="C89" s="225"/>
      <c r="D89" s="225"/>
      <c r="E89" s="225"/>
      <c r="F89" s="73"/>
      <c r="G89" s="79" t="s">
        <v>18</v>
      </c>
      <c r="H89" s="80" t="s">
        <v>17</v>
      </c>
      <c r="I89" s="80" t="s">
        <v>16</v>
      </c>
      <c r="J89" s="80" t="s">
        <v>6</v>
      </c>
      <c r="K89" s="80" t="s">
        <v>7</v>
      </c>
      <c r="L89" s="80" t="s">
        <v>12</v>
      </c>
      <c r="M89" s="80" t="s">
        <v>15</v>
      </c>
      <c r="N89" s="80"/>
      <c r="O89" s="115"/>
      <c r="P89" s="1"/>
      <c r="X89" s="3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6"/>
      <c r="AL89" s="26"/>
      <c r="AM89" s="26"/>
      <c r="AN89" s="26"/>
      <c r="AO89" s="26"/>
    </row>
    <row r="90" spans="1:41" s="25" customFormat="1" ht="17.25" customHeight="1">
      <c r="A90" s="226"/>
      <c r="B90" s="225"/>
      <c r="C90" s="225"/>
      <c r="D90" s="225"/>
      <c r="E90" s="225"/>
      <c r="F90" s="73"/>
      <c r="G90" s="79"/>
      <c r="H90" s="81">
        <v>2</v>
      </c>
      <c r="I90" s="81">
        <v>26</v>
      </c>
      <c r="J90" s="81">
        <v>29</v>
      </c>
      <c r="K90" s="81">
        <v>31</v>
      </c>
      <c r="L90" s="81">
        <v>34</v>
      </c>
      <c r="M90" s="81">
        <v>36</v>
      </c>
      <c r="N90" s="82"/>
      <c r="O90" s="115"/>
      <c r="V90" s="3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6"/>
      <c r="AJ90" s="26"/>
      <c r="AK90" s="26"/>
      <c r="AL90" s="26"/>
      <c r="AM90" s="26"/>
    </row>
    <row r="91" spans="1:41" s="25" customFormat="1" ht="17.25" customHeight="1">
      <c r="A91" s="226"/>
      <c r="B91" s="225"/>
      <c r="C91" s="225"/>
      <c r="D91" s="225"/>
      <c r="E91" s="225"/>
      <c r="F91" s="73"/>
      <c r="G91" s="166" t="s">
        <v>68</v>
      </c>
      <c r="H91" s="119"/>
      <c r="I91" s="28"/>
      <c r="J91" s="28"/>
      <c r="K91" s="28"/>
      <c r="L91" s="44"/>
      <c r="M91" s="28"/>
      <c r="N91" s="46"/>
      <c r="O91" s="115"/>
      <c r="V91" s="3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6"/>
      <c r="AJ91" s="26"/>
      <c r="AK91" s="26"/>
      <c r="AL91" s="26"/>
      <c r="AM91" s="26"/>
    </row>
    <row r="92" spans="1:41" s="25" customFormat="1" ht="17.25" customHeight="1">
      <c r="A92" s="222" t="s">
        <v>71</v>
      </c>
      <c r="B92" s="223"/>
      <c r="C92" s="223"/>
      <c r="D92" s="223"/>
      <c r="E92" s="223"/>
      <c r="F92" s="73"/>
      <c r="G92" s="166" t="s">
        <v>68</v>
      </c>
      <c r="H92" s="119"/>
      <c r="I92" s="28"/>
      <c r="J92" s="28"/>
      <c r="K92" s="28"/>
      <c r="L92" s="44"/>
      <c r="M92" s="28"/>
      <c r="N92" s="46"/>
      <c r="O92" s="115"/>
      <c r="V92" s="3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6"/>
      <c r="AJ92" s="26"/>
      <c r="AK92" s="26"/>
      <c r="AL92" s="26"/>
      <c r="AM92" s="26"/>
    </row>
    <row r="93" spans="1:41" s="25" customFormat="1" ht="17.25" customHeight="1">
      <c r="A93" s="224" t="s">
        <v>91</v>
      </c>
      <c r="B93" s="225"/>
      <c r="C93" s="225"/>
      <c r="D93" s="225"/>
      <c r="E93" s="225"/>
      <c r="F93" s="73"/>
      <c r="G93" s="29">
        <v>45394</v>
      </c>
      <c r="H93" s="119">
        <f t="shared" ref="H93" si="29">G93+2</f>
        <v>45396</v>
      </c>
      <c r="I93" s="28">
        <f t="shared" ref="I93" si="30">G93+26</f>
        <v>45420</v>
      </c>
      <c r="J93" s="28">
        <f t="shared" ref="J93" si="31">G93+29</f>
        <v>45423</v>
      </c>
      <c r="K93" s="28">
        <f t="shared" ref="K93" si="32">G93+31</f>
        <v>45425</v>
      </c>
      <c r="L93" s="44">
        <f t="shared" ref="L93" si="33">G93+34</f>
        <v>45428</v>
      </c>
      <c r="M93" s="28">
        <f t="shared" ref="M93" si="34">G93+36</f>
        <v>45430</v>
      </c>
      <c r="N93" s="46"/>
      <c r="O93" s="115"/>
      <c r="V93" s="3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6"/>
      <c r="AJ93" s="26"/>
      <c r="AK93" s="26"/>
      <c r="AL93" s="26"/>
      <c r="AM93" s="26"/>
    </row>
    <row r="94" spans="1:41" s="25" customFormat="1" ht="17.25" customHeight="1">
      <c r="A94" s="226"/>
      <c r="B94" s="225"/>
      <c r="C94" s="225"/>
      <c r="D94" s="225"/>
      <c r="E94" s="225"/>
      <c r="F94" s="73"/>
      <c r="G94" s="166" t="s">
        <v>68</v>
      </c>
      <c r="H94" s="119"/>
      <c r="I94" s="28"/>
      <c r="J94" s="28"/>
      <c r="K94" s="28"/>
      <c r="L94" s="44"/>
      <c r="M94" s="28"/>
      <c r="N94" s="46"/>
      <c r="O94" s="115"/>
      <c r="V94" s="3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6"/>
      <c r="AJ94" s="26"/>
      <c r="AK94" s="26"/>
      <c r="AL94" s="26"/>
      <c r="AM94" s="26"/>
    </row>
    <row r="95" spans="1:41" s="25" customFormat="1" ht="17.25" customHeight="1">
      <c r="A95" s="226"/>
      <c r="B95" s="225"/>
      <c r="C95" s="225"/>
      <c r="D95" s="225"/>
      <c r="E95" s="225"/>
      <c r="F95" s="73"/>
      <c r="N95" s="103"/>
      <c r="O95" s="115"/>
      <c r="V95" s="3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6"/>
      <c r="AJ95" s="26"/>
      <c r="AK95" s="26"/>
      <c r="AL95" s="26"/>
      <c r="AM95" s="26"/>
    </row>
    <row r="96" spans="1:41" s="25" customFormat="1" ht="17.25" customHeight="1">
      <c r="A96" s="226"/>
      <c r="B96" s="225"/>
      <c r="C96" s="225"/>
      <c r="D96" s="225"/>
      <c r="E96" s="225"/>
      <c r="F96" s="73"/>
      <c r="G96" s="155"/>
      <c r="H96" s="146"/>
      <c r="I96" s="156"/>
      <c r="J96" s="156"/>
      <c r="K96" s="156"/>
      <c r="L96" s="156"/>
      <c r="M96" s="156"/>
      <c r="N96" s="107"/>
      <c r="O96" s="115"/>
      <c r="P96" s="1"/>
      <c r="X96" s="3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6"/>
      <c r="AL96" s="26"/>
      <c r="AM96" s="26"/>
      <c r="AN96" s="26"/>
      <c r="AO96" s="26"/>
    </row>
    <row r="97" spans="1:41" s="25" customFormat="1" ht="17.25" customHeight="1">
      <c r="A97" s="157"/>
      <c r="B97" s="158"/>
      <c r="C97" s="158"/>
      <c r="D97" s="158"/>
      <c r="E97" s="158"/>
      <c r="F97" s="73"/>
      <c r="G97" s="177" t="s">
        <v>61</v>
      </c>
      <c r="H97" s="214"/>
      <c r="I97" s="178"/>
      <c r="J97" s="34"/>
      <c r="K97" s="153"/>
      <c r="L97" s="154"/>
      <c r="M97" s="154"/>
      <c r="N97" s="106"/>
      <c r="O97" s="115"/>
      <c r="P97" s="1"/>
      <c r="X97" s="3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6"/>
      <c r="AL97" s="26"/>
      <c r="AM97" s="26"/>
      <c r="AN97" s="26"/>
      <c r="AO97" s="26"/>
    </row>
    <row r="98" spans="1:41" s="25" customFormat="1" ht="17.25" customHeight="1">
      <c r="A98" s="227" t="s">
        <v>72</v>
      </c>
      <c r="B98" s="228"/>
      <c r="C98" s="228"/>
      <c r="D98" s="228"/>
      <c r="E98" s="228"/>
      <c r="F98" s="73"/>
      <c r="G98" s="215"/>
      <c r="H98" s="216"/>
      <c r="I98" s="217"/>
      <c r="J98" s="149"/>
      <c r="K98" s="149"/>
      <c r="L98" s="33"/>
      <c r="M98" s="33"/>
      <c r="N98" s="108"/>
      <c r="O98" s="115"/>
      <c r="P98" s="1"/>
      <c r="X98" s="3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6"/>
      <c r="AL98" s="26"/>
      <c r="AM98" s="26"/>
      <c r="AN98" s="26"/>
      <c r="AO98" s="26"/>
    </row>
    <row r="99" spans="1:41" s="25" customFormat="1" ht="17.25" customHeight="1">
      <c r="A99" s="227" t="s">
        <v>48</v>
      </c>
      <c r="B99" s="228"/>
      <c r="C99" s="228"/>
      <c r="D99" s="228"/>
      <c r="E99" s="228"/>
      <c r="F99" s="73"/>
      <c r="G99" s="79" t="s">
        <v>18</v>
      </c>
      <c r="H99" s="80" t="s">
        <v>17</v>
      </c>
      <c r="I99" s="80" t="s">
        <v>41</v>
      </c>
      <c r="J99" s="80" t="s">
        <v>38</v>
      </c>
      <c r="K99" s="80" t="s">
        <v>4</v>
      </c>
      <c r="L99" s="80" t="s">
        <v>3</v>
      </c>
      <c r="M99" s="80" t="s">
        <v>39</v>
      </c>
      <c r="N99" s="80" t="s">
        <v>8</v>
      </c>
      <c r="O99" s="115"/>
      <c r="P99" s="1"/>
      <c r="X99" s="3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6"/>
      <c r="AL99" s="26"/>
      <c r="AM99" s="26"/>
      <c r="AN99" s="26"/>
      <c r="AO99" s="26"/>
    </row>
    <row r="100" spans="1:41" s="25" customFormat="1" ht="17.25" customHeight="1">
      <c r="A100" s="157"/>
      <c r="B100" s="158"/>
      <c r="C100" s="158"/>
      <c r="D100" s="158"/>
      <c r="E100" s="158"/>
      <c r="F100" s="73"/>
      <c r="G100" s="79"/>
      <c r="H100" s="81">
        <v>2</v>
      </c>
      <c r="I100" s="81">
        <v>24</v>
      </c>
      <c r="J100" s="81">
        <v>26</v>
      </c>
      <c r="K100" s="81">
        <v>32</v>
      </c>
      <c r="L100" s="81">
        <v>33</v>
      </c>
      <c r="M100" s="81">
        <v>35</v>
      </c>
      <c r="N100" s="81">
        <v>41</v>
      </c>
      <c r="O100" s="115"/>
      <c r="W100" s="3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6"/>
      <c r="AK100" s="26"/>
      <c r="AL100" s="26"/>
      <c r="AM100" s="26"/>
      <c r="AN100" s="26"/>
    </row>
    <row r="101" spans="1:41" s="25" customFormat="1" ht="17.25" customHeight="1">
      <c r="A101" s="231" t="s">
        <v>49</v>
      </c>
      <c r="B101" s="232"/>
      <c r="C101" s="232"/>
      <c r="D101" s="232"/>
      <c r="E101" s="232"/>
      <c r="F101" s="73"/>
      <c r="G101" s="29">
        <v>45384</v>
      </c>
      <c r="H101" s="119">
        <f t="shared" ref="H101" si="35">G101+2</f>
        <v>45386</v>
      </c>
      <c r="I101" s="28">
        <f t="shared" ref="I101" si="36">G101+24</f>
        <v>45408</v>
      </c>
      <c r="J101" s="28">
        <f t="shared" ref="J101" si="37">H101+26</f>
        <v>45412</v>
      </c>
      <c r="K101" s="28">
        <f t="shared" ref="K101" si="38">G101+32</f>
        <v>45416</v>
      </c>
      <c r="L101" s="28">
        <f t="shared" ref="L101" si="39">G101+33</f>
        <v>45417</v>
      </c>
      <c r="M101" s="44">
        <f t="shared" ref="M101" si="40">G101+35</f>
        <v>45419</v>
      </c>
      <c r="N101" s="28">
        <f t="shared" ref="N101" si="41">G101+41</f>
        <v>45425</v>
      </c>
      <c r="O101" s="115"/>
      <c r="W101" s="3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6"/>
      <c r="AK101" s="26"/>
      <c r="AL101" s="26"/>
      <c r="AM101" s="26"/>
      <c r="AN101" s="26"/>
    </row>
    <row r="102" spans="1:41" s="25" customFormat="1" ht="17.25" customHeight="1">
      <c r="A102" s="159" t="s">
        <v>14</v>
      </c>
      <c r="B102" s="160"/>
      <c r="C102" s="160"/>
      <c r="D102" s="160"/>
      <c r="E102" s="160"/>
      <c r="F102" s="73"/>
      <c r="G102" s="166" t="s">
        <v>68</v>
      </c>
      <c r="H102" s="119"/>
      <c r="I102" s="28"/>
      <c r="J102" s="28"/>
      <c r="K102" s="28"/>
      <c r="L102" s="28"/>
      <c r="M102" s="44"/>
      <c r="N102" s="28"/>
      <c r="O102" s="115"/>
      <c r="W102" s="3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6"/>
      <c r="AK102" s="26"/>
      <c r="AL102" s="26"/>
      <c r="AM102" s="26"/>
      <c r="AN102" s="26"/>
    </row>
    <row r="103" spans="1:41" s="25" customFormat="1" ht="17.25" customHeight="1">
      <c r="A103" s="229" t="s">
        <v>50</v>
      </c>
      <c r="B103" s="230"/>
      <c r="C103" s="230"/>
      <c r="D103" s="230"/>
      <c r="E103" s="230"/>
      <c r="F103" s="73"/>
      <c r="G103" s="29">
        <v>45398</v>
      </c>
      <c r="H103" s="119">
        <f t="shared" ref="H103" si="42">G103+2</f>
        <v>45400</v>
      </c>
      <c r="I103" s="28">
        <f t="shared" ref="I103" si="43">G103+24</f>
        <v>45422</v>
      </c>
      <c r="J103" s="28">
        <f t="shared" ref="J103" si="44">H103+26</f>
        <v>45426</v>
      </c>
      <c r="K103" s="28">
        <f t="shared" ref="K103" si="45">G103+32</f>
        <v>45430</v>
      </c>
      <c r="L103" s="28">
        <f t="shared" ref="L103" si="46">G103+33</f>
        <v>45431</v>
      </c>
      <c r="M103" s="44">
        <f t="shared" ref="M103" si="47">G103+35</f>
        <v>45433</v>
      </c>
      <c r="N103" s="28">
        <f t="shared" ref="N103" si="48">G103+41</f>
        <v>45439</v>
      </c>
      <c r="O103" s="115"/>
      <c r="W103" s="3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6"/>
      <c r="AK103" s="26"/>
      <c r="AL103" s="26"/>
      <c r="AM103" s="26"/>
      <c r="AN103" s="26"/>
    </row>
    <row r="104" spans="1:41" s="25" customFormat="1" ht="17.25" customHeight="1">
      <c r="A104" s="161" t="s">
        <v>40</v>
      </c>
      <c r="B104" s="162"/>
      <c r="C104" s="162"/>
      <c r="D104" s="162"/>
      <c r="E104" s="162"/>
      <c r="F104" s="109"/>
      <c r="G104" s="166" t="s">
        <v>68</v>
      </c>
      <c r="H104" s="119"/>
      <c r="I104" s="28"/>
      <c r="J104" s="28"/>
      <c r="K104" s="28"/>
      <c r="L104" s="28"/>
      <c r="M104" s="44"/>
      <c r="N104" s="28"/>
      <c r="O104" s="115"/>
      <c r="P104" s="1"/>
      <c r="X104" s="3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6"/>
      <c r="AL104" s="26"/>
      <c r="AM104" s="26"/>
      <c r="AN104" s="26"/>
      <c r="AO104" s="26"/>
    </row>
    <row r="105" spans="1:41" s="25" customFormat="1" ht="11.25" customHeight="1">
      <c r="A105" s="221"/>
      <c r="B105" s="221"/>
      <c r="C105" s="221"/>
      <c r="D105" s="221"/>
      <c r="E105" s="221"/>
      <c r="F105" s="24"/>
      <c r="G105" s="7"/>
      <c r="H105" s="7"/>
      <c r="I105" s="7"/>
      <c r="J105" s="7"/>
      <c r="K105" s="7"/>
      <c r="L105" s="7"/>
      <c r="M105" s="7"/>
      <c r="N105" s="7"/>
      <c r="O105" s="115"/>
      <c r="P105" s="1"/>
      <c r="Q105" s="1"/>
      <c r="R105" s="1"/>
      <c r="S105" s="1"/>
      <c r="T105" s="1"/>
      <c r="U105" s="1"/>
      <c r="V105" s="1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6"/>
      <c r="AL105" s="26"/>
      <c r="AM105" s="26"/>
      <c r="AN105" s="26"/>
      <c r="AO105" s="26"/>
    </row>
  </sheetData>
  <mergeCells count="77">
    <mergeCell ref="Y65:AC65"/>
    <mergeCell ref="G87:I88"/>
    <mergeCell ref="G97:I98"/>
    <mergeCell ref="A105:E105"/>
    <mergeCell ref="A88:E88"/>
    <mergeCell ref="A89:E91"/>
    <mergeCell ref="A99:E99"/>
    <mergeCell ref="A98:E98"/>
    <mergeCell ref="A103:E103"/>
    <mergeCell ref="A101:E101"/>
    <mergeCell ref="C80:C82"/>
    <mergeCell ref="D80:D82"/>
    <mergeCell ref="A93:E96"/>
    <mergeCell ref="A92:E92"/>
    <mergeCell ref="A80:A82"/>
    <mergeCell ref="B80:B82"/>
    <mergeCell ref="G44:N45"/>
    <mergeCell ref="AB35:AH35"/>
    <mergeCell ref="AI35:AM35"/>
    <mergeCell ref="W35:AA35"/>
    <mergeCell ref="A77:E79"/>
    <mergeCell ref="G77:I78"/>
    <mergeCell ref="G47:I48"/>
    <mergeCell ref="A49:E51"/>
    <mergeCell ref="G57:I58"/>
    <mergeCell ref="A63:E65"/>
    <mergeCell ref="AD65:AJ65"/>
    <mergeCell ref="AK65:AO65"/>
    <mergeCell ref="G67:I68"/>
    <mergeCell ref="Y75:AC75"/>
    <mergeCell ref="AD75:AJ75"/>
    <mergeCell ref="AK75:AO75"/>
    <mergeCell ref="C10:D11"/>
    <mergeCell ref="A5:N5"/>
    <mergeCell ref="A7:N8"/>
    <mergeCell ref="G10:N12"/>
    <mergeCell ref="AI30:AM30"/>
    <mergeCell ref="W30:AA30"/>
    <mergeCell ref="AB30:AH30"/>
    <mergeCell ref="A24:A26"/>
    <mergeCell ref="B24:B26"/>
    <mergeCell ref="C24:C26"/>
    <mergeCell ref="D24:D26"/>
    <mergeCell ref="G13:N13"/>
    <mergeCell ref="G24:N24"/>
    <mergeCell ref="A10:B11"/>
    <mergeCell ref="G35:N35"/>
    <mergeCell ref="C21:D22"/>
    <mergeCell ref="A13:A15"/>
    <mergeCell ref="B13:B15"/>
    <mergeCell ref="C13:C15"/>
    <mergeCell ref="D13:D15"/>
    <mergeCell ref="E21:E22"/>
    <mergeCell ref="G21:N23"/>
    <mergeCell ref="C32:D33"/>
    <mergeCell ref="A35:A37"/>
    <mergeCell ref="B35:B37"/>
    <mergeCell ref="C35:C37"/>
    <mergeCell ref="D35:D37"/>
    <mergeCell ref="G32:N34"/>
    <mergeCell ref="A21:B22"/>
    <mergeCell ref="A32:B33"/>
    <mergeCell ref="C75:E76"/>
    <mergeCell ref="A75:B76"/>
    <mergeCell ref="A44:E45"/>
    <mergeCell ref="C47:E48"/>
    <mergeCell ref="C61:E62"/>
    <mergeCell ref="A47:B48"/>
    <mergeCell ref="A61:B62"/>
    <mergeCell ref="A52:A54"/>
    <mergeCell ref="B52:B54"/>
    <mergeCell ref="C52:C54"/>
    <mergeCell ref="D52:D54"/>
    <mergeCell ref="A66:A68"/>
    <mergeCell ref="B66:B68"/>
    <mergeCell ref="C66:C68"/>
    <mergeCell ref="D66:D68"/>
  </mergeCells>
  <phoneticPr fontId="10" type="noConversion"/>
  <hyperlinks>
    <hyperlink ref="A102" r:id="rId1" display="https://elines.coscoshipping.com/ebusiness/cargoTracking" xr:uid="{18CE2D22-5160-4F0E-A53D-0A922941FFC2}"/>
  </hyperlinks>
  <printOptions horizontalCentered="1"/>
  <pageMargins left="0" right="0" top="0.19685039370078741" bottom="0.19685039370078741" header="0.31496062992125984" footer="0"/>
  <pageSetup paperSize="9" scale="44" fitToHeight="0" orientation="portrait" r:id="rId2"/>
  <headerFooter scaleWithDoc="0"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유럽 (2)</vt:lpstr>
      <vt:lpstr>'유럽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jungyj/Jung YuJin(COSHAN SEOUL)</dc:creator>
  <cp:lastModifiedBy>leejs/JaeSeong Lee(COSCO Shipping Lines Korea_ Seoul)</cp:lastModifiedBy>
  <cp:lastPrinted>2023-05-22T23:38:43Z</cp:lastPrinted>
  <dcterms:created xsi:type="dcterms:W3CDTF">2023-01-02T08:55:17Z</dcterms:created>
  <dcterms:modified xsi:type="dcterms:W3CDTF">2024-03-26T03:08:29Z</dcterms:modified>
</cp:coreProperties>
</file>